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TT Eventos\"/>
    </mc:Choice>
  </mc:AlternateContent>
  <xr:revisionPtr revIDLastSave="0" documentId="13_ncr:1_{18878B9C-B6DC-4DB7-B121-C4BDBBD09E54}" xr6:coauthVersionLast="47" xr6:coauthVersionMax="47" xr10:uidLastSave="{00000000-0000-0000-0000-000000000000}"/>
  <bookViews>
    <workbookView xWindow="-108" yWindow="-108" windowWidth="23256" windowHeight="12576" xr2:uid="{B88BEC64-C0DA-4AE5-8F68-7F3DD900E68E}"/>
  </bookViews>
  <sheets>
    <sheet name="ROI(Empresa)" sheetId="1" r:id="rId1"/>
    <sheet name="Impacto Econômico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2" i="3" l="1"/>
  <c r="E39" i="3"/>
  <c r="H104" i="1"/>
  <c r="H26" i="1"/>
  <c r="I48" i="1" s="1"/>
  <c r="D16" i="3"/>
  <c r="D17" i="3" s="1"/>
  <c r="D29" i="3" s="1"/>
  <c r="D9" i="3"/>
  <c r="D18" i="3" l="1"/>
  <c r="I83" i="1"/>
  <c r="I24" i="1"/>
  <c r="I45" i="1"/>
  <c r="I23" i="1"/>
  <c r="I93" i="1"/>
  <c r="I69" i="1"/>
  <c r="I47" i="1"/>
  <c r="I92" i="1"/>
  <c r="I80" i="1"/>
  <c r="I68" i="1"/>
  <c r="I56" i="1"/>
  <c r="I97" i="1"/>
  <c r="I44" i="1"/>
  <c r="I82" i="1"/>
  <c r="I46" i="1"/>
  <c r="I81" i="1"/>
  <c r="I22" i="1"/>
  <c r="I21" i="1"/>
  <c r="I33" i="1"/>
  <c r="I103" i="1"/>
  <c r="I91" i="1"/>
  <c r="I79" i="1"/>
  <c r="I67" i="1"/>
  <c r="I55" i="1"/>
  <c r="A108" i="1"/>
  <c r="A109" i="1" s="1"/>
  <c r="I95" i="1"/>
  <c r="I94" i="1"/>
  <c r="I57" i="1"/>
  <c r="I32" i="1"/>
  <c r="I19" i="1"/>
  <c r="I35" i="1"/>
  <c r="I102" i="1"/>
  <c r="I90" i="1"/>
  <c r="I78" i="1"/>
  <c r="I66" i="1"/>
  <c r="I54" i="1"/>
  <c r="I13" i="1"/>
  <c r="I10" i="1"/>
  <c r="I71" i="1"/>
  <c r="I9" i="1"/>
  <c r="I70" i="1"/>
  <c r="I31" i="1"/>
  <c r="I18" i="1"/>
  <c r="I36" i="1"/>
  <c r="I101" i="1"/>
  <c r="I89" i="1"/>
  <c r="I77" i="1"/>
  <c r="I65" i="1"/>
  <c r="I53" i="1"/>
  <c r="I25" i="1"/>
  <c r="I59" i="1"/>
  <c r="I17" i="1"/>
  <c r="I100" i="1"/>
  <c r="I88" i="1"/>
  <c r="I76" i="1"/>
  <c r="I64" i="1"/>
  <c r="I52" i="1"/>
  <c r="I15" i="1"/>
  <c r="I38" i="1"/>
  <c r="I99" i="1"/>
  <c r="I87" i="1"/>
  <c r="I75" i="1"/>
  <c r="I63" i="1"/>
  <c r="I51" i="1"/>
  <c r="I14" i="1"/>
  <c r="I40" i="1"/>
  <c r="I98" i="1"/>
  <c r="I86" i="1"/>
  <c r="I74" i="1"/>
  <c r="I62" i="1"/>
  <c r="I50" i="1"/>
  <c r="I49" i="1"/>
  <c r="I41" i="1"/>
  <c r="I85" i="1"/>
  <c r="I73" i="1"/>
  <c r="I61" i="1"/>
  <c r="I8" i="1"/>
  <c r="I12" i="1"/>
  <c r="I42" i="1"/>
  <c r="I96" i="1"/>
  <c r="I84" i="1"/>
  <c r="I72" i="1"/>
  <c r="I60" i="1"/>
  <c r="E29" i="3"/>
  <c r="D24" i="3"/>
  <c r="E24" i="3" s="1"/>
  <c r="D27" i="3"/>
  <c r="E27" i="3" s="1"/>
  <c r="D23" i="3"/>
  <c r="D25" i="3"/>
  <c r="E25" i="3" s="1"/>
  <c r="D26" i="3"/>
  <c r="E26" i="3" s="1"/>
  <c r="D28" i="3"/>
  <c r="E28" i="3" s="1"/>
  <c r="E23" i="3" l="1"/>
  <c r="E30" i="3" s="1"/>
</calcChain>
</file>

<file path=xl/sharedStrings.xml><?xml version="1.0" encoding="utf-8"?>
<sst xmlns="http://schemas.openxmlformats.org/spreadsheetml/2006/main" count="202" uniqueCount="179">
  <si>
    <t>CALCULADORA SIMPLIFICADA DO MÉTODO ROI PARA A ÁREA DE EVENTOS</t>
  </si>
  <si>
    <t>Planejamento</t>
  </si>
  <si>
    <t>Desenvolvimento</t>
  </si>
  <si>
    <t>Produção</t>
  </si>
  <si>
    <t>Despesas Administrativas</t>
  </si>
  <si>
    <t>Marketing</t>
  </si>
  <si>
    <t xml:space="preserve">Promoção </t>
  </si>
  <si>
    <t xml:space="preserve">Honorários Jurídicos </t>
  </si>
  <si>
    <t>Despesas de Registro</t>
  </si>
  <si>
    <t>Entregas da Reunião</t>
  </si>
  <si>
    <t>11.1</t>
  </si>
  <si>
    <t>11.2</t>
  </si>
  <si>
    <t>11.3</t>
  </si>
  <si>
    <t>11.4</t>
  </si>
  <si>
    <t>ROI(%)</t>
  </si>
  <si>
    <t>RECEITAS LÍQUIDAS COM O EVENTO</t>
  </si>
  <si>
    <t>Licenciamento</t>
  </si>
  <si>
    <t>Segurança (Polícia Militar)</t>
  </si>
  <si>
    <t>Segurança (Defesa Civil)</t>
  </si>
  <si>
    <t>Segurança (Corpo de Bombeiros)</t>
  </si>
  <si>
    <t>Vigilância Sanitária (IVISA)</t>
  </si>
  <si>
    <t>Responsabilidade Técnica (CREA)</t>
  </si>
  <si>
    <t>Prefeitura (Tributos)</t>
  </si>
  <si>
    <t>11.4.1</t>
  </si>
  <si>
    <t>11.4.2</t>
  </si>
  <si>
    <t>11.4.3</t>
  </si>
  <si>
    <t>11.4.4</t>
  </si>
  <si>
    <t>- Diretos: São aqueles oriundos dos gastos dos turistas nos estabelecimentos que oferecem bens e serviços turísticos.</t>
  </si>
  <si>
    <t>- Indiretos: Trata-se da atividade econômica que é gerada a partir de compras em estabelecimentos comerciais que necessitam de fornecedores para seus produtos.</t>
  </si>
  <si>
    <t xml:space="preserve">- Induzidos: São os gerados através dos salários, aluguéis e juros </t>
  </si>
  <si>
    <t>Capacidade</t>
  </si>
  <si>
    <t>Taxa de Adesão</t>
  </si>
  <si>
    <t>Duração</t>
  </si>
  <si>
    <t>Participantes</t>
  </si>
  <si>
    <t>Fase da Concepção</t>
  </si>
  <si>
    <t>Fase do Pré-evento</t>
  </si>
  <si>
    <t>Fase Per ou Transevento</t>
  </si>
  <si>
    <t>Fase do Pós-evento</t>
  </si>
  <si>
    <t>Taxa de Câmbio (US$/R$)</t>
  </si>
  <si>
    <t>US$</t>
  </si>
  <si>
    <t>R$</t>
  </si>
  <si>
    <t>IMPACTO ECONÔMICO DIRETO</t>
  </si>
  <si>
    <t>IMPACTO ECONÔMICO INDIRETO</t>
  </si>
  <si>
    <t>Multiplicadores</t>
  </si>
  <si>
    <t>Outros</t>
  </si>
  <si>
    <t>Total(p/visitante)</t>
  </si>
  <si>
    <t>Tarifa Diária Média (p/visitante)</t>
  </si>
  <si>
    <t>Hospedagem</t>
  </si>
  <si>
    <t>Alimentação</t>
  </si>
  <si>
    <t>Transporte</t>
  </si>
  <si>
    <t>Compras e Presentes</t>
  </si>
  <si>
    <t>Cultura e Lazer</t>
  </si>
  <si>
    <t>Telecomunicação</t>
  </si>
  <si>
    <t>(p/visitante)</t>
  </si>
  <si>
    <t>(p/evento)</t>
  </si>
  <si>
    <t>Serviço de Limpeza</t>
  </si>
  <si>
    <t>Recursos Humanos.</t>
  </si>
  <si>
    <t>Cartazes</t>
  </si>
  <si>
    <t>Folhetos</t>
  </si>
  <si>
    <t>Mala direta</t>
  </si>
  <si>
    <t>Diálogo</t>
  </si>
  <si>
    <t>Painéis, outdoors e backlights</t>
  </si>
  <si>
    <t>Internet</t>
  </si>
  <si>
    <t>Recursos Preexistentes</t>
  </si>
  <si>
    <t>Taxas de Inscrição (Próprio Evento)</t>
  </si>
  <si>
    <t>Doações</t>
  </si>
  <si>
    <t>Pessoas Jurídicas</t>
  </si>
  <si>
    <t>Pessoas Físicas</t>
  </si>
  <si>
    <t>Patrocínio</t>
  </si>
  <si>
    <t>Auxílios Governamentais</t>
  </si>
  <si>
    <t>Âmbito Federal</t>
  </si>
  <si>
    <t>Âmbito Estadual</t>
  </si>
  <si>
    <t>Âmbito Municipal</t>
  </si>
  <si>
    <t>Contratação de Reserva do Local</t>
  </si>
  <si>
    <t>Crowdfunding</t>
  </si>
  <si>
    <t>Venda de Produtos (Própria Marca)</t>
  </si>
  <si>
    <t>Gastronômicas</t>
  </si>
  <si>
    <t>Turísticas</t>
  </si>
  <si>
    <t>Venda de Produtos (Terceiros)</t>
  </si>
  <si>
    <t>Oferta de Experiências</t>
  </si>
  <si>
    <t>pessoas</t>
  </si>
  <si>
    <t>dias</t>
  </si>
  <si>
    <t>9.1</t>
  </si>
  <si>
    <t>9.2</t>
  </si>
  <si>
    <t>IMPACTO ECONÔMICO INDUZIDO</t>
  </si>
  <si>
    <t>Venda de Comidas e Bebidas</t>
  </si>
  <si>
    <t>4.1</t>
  </si>
  <si>
    <t>4.2</t>
  </si>
  <si>
    <t>7.1</t>
  </si>
  <si>
    <t>7.2</t>
  </si>
  <si>
    <t>9.3</t>
  </si>
  <si>
    <t>Contratações</t>
  </si>
  <si>
    <t>Finanças</t>
  </si>
  <si>
    <t>Contabilidade</t>
  </si>
  <si>
    <t>Administração</t>
  </si>
  <si>
    <t>Vendas</t>
  </si>
  <si>
    <t>5.1</t>
  </si>
  <si>
    <t>5.2</t>
  </si>
  <si>
    <t>5.3</t>
  </si>
  <si>
    <t>5.4</t>
  </si>
  <si>
    <t>5.5</t>
  </si>
  <si>
    <t>5.6</t>
  </si>
  <si>
    <t>Jornais</t>
  </si>
  <si>
    <t>Revistas</t>
  </si>
  <si>
    <t>Rádios</t>
  </si>
  <si>
    <t>TV</t>
  </si>
  <si>
    <t>5.6.1</t>
  </si>
  <si>
    <t>5.6.2</t>
  </si>
  <si>
    <t>5.6.3</t>
  </si>
  <si>
    <t>5.6.4</t>
  </si>
  <si>
    <t>Aluguéis</t>
  </si>
  <si>
    <t xml:space="preserve">Juros </t>
  </si>
  <si>
    <t>Salários</t>
  </si>
  <si>
    <t>5.6.5</t>
  </si>
  <si>
    <t>5.6.6</t>
  </si>
  <si>
    <t>5.6.7</t>
  </si>
  <si>
    <t>5.6.8</t>
  </si>
  <si>
    <t>5.6.9</t>
  </si>
  <si>
    <t>5.6.10</t>
  </si>
  <si>
    <t xml:space="preserve">Contratação de Seguros </t>
  </si>
  <si>
    <t>Salários/Benefícios</t>
  </si>
  <si>
    <t>Honorários/Taxas</t>
  </si>
  <si>
    <t>Materiais</t>
  </si>
  <si>
    <t>Viagens</t>
  </si>
  <si>
    <t>Funcionários</t>
  </si>
  <si>
    <t>Facilitadores</t>
  </si>
  <si>
    <t>Apresentadores</t>
  </si>
  <si>
    <t xml:space="preserve">Acomodações </t>
  </si>
  <si>
    <t>Alimentos</t>
  </si>
  <si>
    <t>Bebidas</t>
  </si>
  <si>
    <t>Aluguel de Instalações</t>
  </si>
  <si>
    <t>Locação e Serviços Audiovisuais</t>
  </si>
  <si>
    <t>Transporte e Parqueamento</t>
  </si>
  <si>
    <t>Tradução e Interpretação</t>
  </si>
  <si>
    <t>Exposições</t>
  </si>
  <si>
    <t>Gorjetas e Gratificações</t>
  </si>
  <si>
    <t>Avaliações</t>
  </si>
  <si>
    <t>Despesas extras imprevistas</t>
  </si>
  <si>
    <t>Serviços de Engenharia</t>
  </si>
  <si>
    <t>Serviços de Tecnologia da Informação</t>
  </si>
  <si>
    <t>Serviços de Atendimento e Suporte ao Cliente</t>
  </si>
  <si>
    <t>Serviços de Logística</t>
  </si>
  <si>
    <t>Conformidade</t>
  </si>
  <si>
    <t>Pesquisa e Desenvolvimento</t>
  </si>
  <si>
    <t>Serviços de Comunicação</t>
  </si>
  <si>
    <t>Sinalização do evento</t>
  </si>
  <si>
    <t>Serviço de Decoração</t>
  </si>
  <si>
    <t>Serviço de Tradução e Interpretação</t>
  </si>
  <si>
    <t>Serviço de Imprensa</t>
  </si>
  <si>
    <t>Serviço de Segurança e Vigilância</t>
  </si>
  <si>
    <t>Serviço de Montagens e Instalações</t>
  </si>
  <si>
    <t>Serviço de Sinalização</t>
  </si>
  <si>
    <t>Serviços Gráficos</t>
  </si>
  <si>
    <t>Serviços de Sonorização</t>
  </si>
  <si>
    <t>21.1</t>
  </si>
  <si>
    <t>21.2</t>
  </si>
  <si>
    <t>21.3</t>
  </si>
  <si>
    <t>21.3.1</t>
  </si>
  <si>
    <t>21.3.2</t>
  </si>
  <si>
    <t>21.3.3</t>
  </si>
  <si>
    <t>21.3.4</t>
  </si>
  <si>
    <t>21.3.5</t>
  </si>
  <si>
    <t>21.3.6</t>
  </si>
  <si>
    <t>Merchandising (Exposição de Produtos)</t>
  </si>
  <si>
    <t>TOTAL</t>
  </si>
  <si>
    <t>NÍVEL 1</t>
  </si>
  <si>
    <t>NÍVEL 2</t>
  </si>
  <si>
    <t>NÍVEL 3</t>
  </si>
  <si>
    <t>VALOR</t>
  </si>
  <si>
    <t>ITEM</t>
  </si>
  <si>
    <t>ROI=</t>
  </si>
  <si>
    <t>DESPESAS LÍQUIDAS COM O EVENTO</t>
  </si>
  <si>
    <t>x 100</t>
  </si>
  <si>
    <t>(RECEITAS LÍQUIDAS COM O EVENTO - DESPESAS LÍQUIDAS COM O EVENTO)</t>
  </si>
  <si>
    <t>Salários/Benefícios (Participantes e Funcionários)</t>
  </si>
  <si>
    <t>%REC.</t>
  </si>
  <si>
    <t>%DESP.</t>
  </si>
  <si>
    <t>CALCULADORA SIMPLIFICADA DO IMPACTO ECONÔMICO PARA A ÁREA DE EVENTOS</t>
  </si>
  <si>
    <t>IMPACTO ECONÔMICO GLOBAL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</si>
</sst>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\ #,##0.00"/>
    <numFmt numFmtId="165" formatCode="[$$-409]#,##0.00"/>
    <numFmt numFmtId="166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0"/>
      <color theme="0" tint="-0.499984740745262"/>
      <name val="Century Gothic"/>
      <family val="2"/>
    </font>
    <font>
      <b/>
      <sz val="20"/>
      <color theme="1"/>
      <name val="Century Gothic"/>
      <family val="2"/>
    </font>
    <font>
      <sz val="11"/>
      <color theme="1"/>
      <name val="Century Gothic"/>
      <family val="2"/>
    </font>
    <font>
      <b/>
      <sz val="16"/>
      <color theme="4"/>
      <name val="Century Gothic"/>
      <family val="2"/>
    </font>
    <font>
      <b/>
      <sz val="16"/>
      <color theme="1"/>
      <name val="Century Gothic"/>
      <family val="2"/>
    </font>
    <font>
      <b/>
      <sz val="11"/>
      <color theme="4"/>
      <name val="Century Gothic"/>
      <family val="2"/>
    </font>
    <font>
      <sz val="12"/>
      <color theme="1"/>
      <name val="Century Gothic"/>
      <family val="2"/>
    </font>
    <font>
      <b/>
      <sz val="20"/>
      <color theme="4"/>
      <name val="Century Gothic"/>
      <family val="2"/>
    </font>
    <font>
      <b/>
      <sz val="16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theme="3"/>
      </left>
      <right/>
      <top/>
      <bottom/>
      <diagonal/>
    </border>
    <border>
      <left/>
      <right style="double">
        <color theme="3"/>
      </right>
      <top/>
      <bottom/>
      <diagonal/>
    </border>
    <border>
      <left style="double">
        <color theme="3"/>
      </left>
      <right/>
      <top/>
      <bottom style="double">
        <color theme="3"/>
      </bottom>
      <diagonal/>
    </border>
    <border>
      <left/>
      <right/>
      <top/>
      <bottom style="double">
        <color theme="3"/>
      </bottom>
      <diagonal/>
    </border>
    <border>
      <left/>
      <right style="double">
        <color theme="3"/>
      </right>
      <top/>
      <bottom style="double">
        <color theme="3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theme="3"/>
      </right>
      <top style="double">
        <color theme="3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thin">
        <color auto="1"/>
      </left>
      <right style="double">
        <color theme="3"/>
      </right>
      <top style="thin">
        <color auto="1"/>
      </top>
      <bottom/>
      <diagonal/>
    </border>
    <border>
      <left style="thin">
        <color auto="1"/>
      </left>
      <right style="double">
        <color theme="3"/>
      </right>
      <top/>
      <bottom/>
      <diagonal/>
    </border>
    <border>
      <left style="thin">
        <color auto="1"/>
      </left>
      <right style="double">
        <color theme="3"/>
      </right>
      <top/>
      <bottom style="double">
        <color auto="1"/>
      </bottom>
      <diagonal/>
    </border>
    <border>
      <left style="double">
        <color theme="3"/>
      </left>
      <right/>
      <top style="double">
        <color theme="3"/>
      </top>
      <bottom style="thin">
        <color theme="3"/>
      </bottom>
      <diagonal/>
    </border>
    <border>
      <left/>
      <right/>
      <top style="double">
        <color theme="3"/>
      </top>
      <bottom style="thin">
        <color theme="3"/>
      </bottom>
      <diagonal/>
    </border>
    <border>
      <left/>
      <right style="double">
        <color theme="3"/>
      </right>
      <top style="double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double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 style="thin">
        <color theme="3"/>
      </left>
      <right style="thin">
        <color theme="3"/>
      </right>
      <top/>
      <bottom style="double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/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3" fillId="2" borderId="0" xfId="0" applyFont="1" applyFill="1" applyAlignment="1">
      <alignment vertical="center"/>
    </xf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vertic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10" fontId="5" fillId="0" borderId="0" xfId="0" applyNumberFormat="1" applyFont="1"/>
    <xf numFmtId="165" fontId="5" fillId="0" borderId="0" xfId="0" applyNumberFormat="1" applyFont="1"/>
    <xf numFmtId="164" fontId="5" fillId="0" borderId="0" xfId="0" applyNumberFormat="1" applyFont="1"/>
    <xf numFmtId="0" fontId="5" fillId="0" borderId="5" xfId="0" applyFont="1" applyBorder="1"/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/>
    <xf numFmtId="0" fontId="6" fillId="0" borderId="0" xfId="0" applyFont="1"/>
    <xf numFmtId="0" fontId="8" fillId="0" borderId="0" xfId="0" applyFont="1" applyBorder="1"/>
    <xf numFmtId="164" fontId="6" fillId="0" borderId="0" xfId="0" applyNumberFormat="1" applyFont="1"/>
    <xf numFmtId="0" fontId="8" fillId="0" borderId="0" xfId="0" applyFont="1"/>
    <xf numFmtId="0" fontId="5" fillId="0" borderId="13" xfId="0" applyFont="1" applyBorder="1"/>
    <xf numFmtId="164" fontId="5" fillId="0" borderId="16" xfId="0" applyNumberFormat="1" applyFont="1" applyBorder="1"/>
    <xf numFmtId="0" fontId="5" fillId="0" borderId="6" xfId="0" applyFont="1" applyBorder="1"/>
    <xf numFmtId="164" fontId="5" fillId="0" borderId="7" xfId="0" applyNumberFormat="1" applyFont="1" applyBorder="1"/>
    <xf numFmtId="0" fontId="9" fillId="0" borderId="2" xfId="0" applyFont="1" applyBorder="1" applyAlignment="1">
      <alignment horizontal="right"/>
    </xf>
    <xf numFmtId="0" fontId="9" fillId="0" borderId="4" xfId="0" applyFont="1" applyBorder="1" applyAlignment="1">
      <alignment horizontal="center"/>
    </xf>
    <xf numFmtId="0" fontId="9" fillId="0" borderId="5" xfId="0" applyFont="1" applyBorder="1"/>
    <xf numFmtId="0" fontId="9" fillId="0" borderId="7" xfId="0" applyFont="1" applyBorder="1"/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166" fontId="5" fillId="0" borderId="9" xfId="1" applyNumberFormat="1" applyFont="1" applyBorder="1"/>
    <xf numFmtId="166" fontId="5" fillId="0" borderId="12" xfId="1" applyNumberFormat="1" applyFont="1" applyBorder="1"/>
    <xf numFmtId="164" fontId="5" fillId="0" borderId="1" xfId="0" applyNumberFormat="1" applyFont="1" applyBorder="1"/>
    <xf numFmtId="164" fontId="5" fillId="0" borderId="25" xfId="0" applyNumberFormat="1" applyFont="1" applyBorder="1"/>
    <xf numFmtId="0" fontId="5" fillId="0" borderId="26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4" fontId="5" fillId="0" borderId="30" xfId="0" applyNumberFormat="1" applyFont="1" applyBorder="1"/>
    <xf numFmtId="166" fontId="5" fillId="0" borderId="31" xfId="1" applyNumberFormat="1" applyFont="1" applyBorder="1"/>
    <xf numFmtId="166" fontId="5" fillId="0" borderId="32" xfId="1" applyNumberFormat="1" applyFont="1" applyBorder="1"/>
    <xf numFmtId="166" fontId="5" fillId="0" borderId="33" xfId="1" applyNumberFormat="1" applyFont="1" applyBorder="1"/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164" fontId="5" fillId="0" borderId="40" xfId="0" applyNumberFormat="1" applyFont="1" applyBorder="1"/>
    <xf numFmtId="164" fontId="5" fillId="0" borderId="38" xfId="0" applyNumberFormat="1" applyFont="1" applyBorder="1"/>
    <xf numFmtId="164" fontId="5" fillId="0" borderId="39" xfId="0" applyNumberFormat="1" applyFont="1" applyBorder="1"/>
    <xf numFmtId="0" fontId="5" fillId="0" borderId="2" xfId="0" applyFont="1" applyBorder="1"/>
    <xf numFmtId="0" fontId="5" fillId="0" borderId="14" xfId="0" applyFont="1" applyBorder="1"/>
    <xf numFmtId="0" fontId="5" fillId="0" borderId="15" xfId="0" applyFont="1" applyBorder="1"/>
    <xf numFmtId="164" fontId="5" fillId="0" borderId="6" xfId="0" applyNumberFormat="1" applyFont="1" applyBorder="1"/>
    <xf numFmtId="0" fontId="5" fillId="0" borderId="26" xfId="0" applyFont="1" applyBorder="1"/>
    <xf numFmtId="0" fontId="5" fillId="0" borderId="41" xfId="0" applyFont="1" applyBorder="1"/>
    <xf numFmtId="10" fontId="5" fillId="0" borderId="42" xfId="0" applyNumberFormat="1" applyFont="1" applyBorder="1"/>
    <xf numFmtId="0" fontId="5" fillId="0" borderId="43" xfId="0" applyFont="1" applyBorder="1"/>
    <xf numFmtId="0" fontId="5" fillId="0" borderId="42" xfId="0" applyFont="1" applyBorder="1"/>
    <xf numFmtId="165" fontId="5" fillId="0" borderId="42" xfId="0" applyNumberFormat="1" applyFont="1" applyBorder="1"/>
    <xf numFmtId="164" fontId="5" fillId="0" borderId="42" xfId="0" applyNumberFormat="1" applyFont="1" applyBorder="1"/>
    <xf numFmtId="164" fontId="5" fillId="0" borderId="44" xfId="0" applyNumberFormat="1" applyFont="1" applyBorder="1"/>
    <xf numFmtId="0" fontId="5" fillId="0" borderId="45" xfId="0" applyFont="1" applyBorder="1"/>
    <xf numFmtId="0" fontId="5" fillId="0" borderId="4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47" xfId="0" applyFont="1" applyBorder="1"/>
    <xf numFmtId="0" fontId="5" fillId="0" borderId="48" xfId="0" applyFont="1" applyBorder="1"/>
    <xf numFmtId="0" fontId="5" fillId="0" borderId="49" xfId="0" applyFont="1" applyBorder="1"/>
    <xf numFmtId="0" fontId="5" fillId="0" borderId="50" xfId="0" applyFont="1" applyBorder="1"/>
    <xf numFmtId="0" fontId="5" fillId="0" borderId="51" xfId="0" applyFont="1" applyBorder="1"/>
    <xf numFmtId="0" fontId="5" fillId="0" borderId="52" xfId="0" applyFont="1" applyBorder="1"/>
    <xf numFmtId="0" fontId="6" fillId="2" borderId="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4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2" fontId="10" fillId="0" borderId="5" xfId="0" applyNumberFormat="1" applyFon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0" fillId="0" borderId="27" xfId="0" applyBorder="1" applyAlignment="1"/>
    <xf numFmtId="0" fontId="0" fillId="0" borderId="28" xfId="0" applyBorder="1" applyAlignment="1"/>
    <xf numFmtId="0" fontId="5" fillId="0" borderId="35" xfId="0" applyFont="1" applyBorder="1" applyAlignment="1">
      <alignment horizontal="center"/>
    </xf>
    <xf numFmtId="0" fontId="0" fillId="0" borderId="35" xfId="0" applyBorder="1" applyAlignment="1"/>
    <xf numFmtId="164" fontId="10" fillId="0" borderId="5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0" fillId="0" borderId="6" xfId="0" applyNumberFormat="1" applyBorder="1" applyAlignment="1"/>
    <xf numFmtId="0" fontId="0" fillId="0" borderId="7" xfId="0" applyBorder="1" applyAlignment="1"/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F208C2-9FD6-4F9C-954A-2614468FD701}">
  <dimension ref="A2:R111"/>
  <sheetViews>
    <sheetView tabSelected="1" zoomScale="70" zoomScaleNormal="70" workbookViewId="0">
      <selection activeCell="A2" sqref="A2:XFD2"/>
    </sheetView>
  </sheetViews>
  <sheetFormatPr defaultRowHeight="13.8" x14ac:dyDescent="0.25"/>
  <cols>
    <col min="1" max="1" width="10" style="3" bestFit="1" customWidth="1"/>
    <col min="2" max="6" width="8.88671875" style="3"/>
    <col min="7" max="7" width="21.109375" style="3" customWidth="1"/>
    <col min="8" max="8" width="17.5546875" style="3" bestFit="1" customWidth="1"/>
    <col min="9" max="15" width="8.88671875" style="3"/>
    <col min="16" max="16" width="9" style="3" bestFit="1" customWidth="1"/>
    <col min="17" max="17" width="14.33203125" style="3" bestFit="1" customWidth="1"/>
    <col min="18" max="18" width="15.6640625" style="3" bestFit="1" customWidth="1"/>
    <col min="19" max="16384" width="8.88671875" style="3"/>
  </cols>
  <sheetData>
    <row r="2" spans="1:9" ht="24" x14ac:dyDescent="0.35">
      <c r="A2" s="1" t="s">
        <v>0</v>
      </c>
      <c r="B2" s="2"/>
      <c r="C2" s="2"/>
      <c r="D2" s="2"/>
      <c r="E2" s="2"/>
      <c r="F2" s="2"/>
      <c r="G2" s="2"/>
    </row>
    <row r="5" spans="1:9" ht="20.399999999999999" x14ac:dyDescent="0.25">
      <c r="A5" s="4" t="s">
        <v>15</v>
      </c>
    </row>
    <row r="6" spans="1:9" ht="21" thickBot="1" x14ac:dyDescent="0.4">
      <c r="A6" s="5"/>
    </row>
    <row r="7" spans="1:9" ht="15" thickTop="1" x14ac:dyDescent="0.3">
      <c r="A7" s="47" t="s">
        <v>165</v>
      </c>
      <c r="B7" s="50" t="s">
        <v>166</v>
      </c>
      <c r="C7" s="48" t="s">
        <v>167</v>
      </c>
      <c r="D7" s="95" t="s">
        <v>169</v>
      </c>
      <c r="E7" s="96"/>
      <c r="F7" s="96"/>
      <c r="G7" s="96"/>
      <c r="H7" s="48" t="s">
        <v>168</v>
      </c>
      <c r="I7" s="49" t="s">
        <v>175</v>
      </c>
    </row>
    <row r="8" spans="1:9" x14ac:dyDescent="0.25">
      <c r="A8" s="14">
        <v>1</v>
      </c>
      <c r="B8" s="51"/>
      <c r="C8" s="53"/>
      <c r="D8" s="8" t="s">
        <v>78</v>
      </c>
      <c r="E8" s="8"/>
      <c r="F8" s="8"/>
      <c r="G8" s="8"/>
      <c r="H8" s="54">
        <v>500</v>
      </c>
      <c r="I8" s="37">
        <f>H8/$H$26</f>
        <v>5.8823529411764705E-2</v>
      </c>
    </row>
    <row r="9" spans="1:9" x14ac:dyDescent="0.25">
      <c r="A9" s="14">
        <v>2</v>
      </c>
      <c r="B9" s="51"/>
      <c r="C9" s="51"/>
      <c r="D9" s="8" t="s">
        <v>75</v>
      </c>
      <c r="E9" s="8"/>
      <c r="F9" s="8"/>
      <c r="G9" s="8"/>
      <c r="H9" s="55">
        <v>500</v>
      </c>
      <c r="I9" s="37">
        <f t="shared" ref="I9:I25" si="0">H9/$H$26</f>
        <v>5.8823529411764705E-2</v>
      </c>
    </row>
    <row r="10" spans="1:9" x14ac:dyDescent="0.25">
      <c r="A10" s="14">
        <v>3</v>
      </c>
      <c r="B10" s="51"/>
      <c r="C10" s="51"/>
      <c r="D10" s="8" t="s">
        <v>85</v>
      </c>
      <c r="E10" s="8"/>
      <c r="F10" s="8"/>
      <c r="G10" s="8"/>
      <c r="H10" s="55">
        <v>500</v>
      </c>
      <c r="I10" s="37">
        <f t="shared" si="0"/>
        <v>5.8823529411764705E-2</v>
      </c>
    </row>
    <row r="11" spans="1:9" x14ac:dyDescent="0.25">
      <c r="A11" s="14">
        <v>4</v>
      </c>
      <c r="B11" s="51"/>
      <c r="C11" s="51"/>
      <c r="D11" s="8" t="s">
        <v>79</v>
      </c>
      <c r="E11" s="8"/>
      <c r="F11" s="8"/>
      <c r="G11" s="8"/>
      <c r="H11" s="55"/>
      <c r="I11" s="37"/>
    </row>
    <row r="12" spans="1:9" x14ac:dyDescent="0.25">
      <c r="A12" s="14"/>
      <c r="B12" s="51" t="s">
        <v>86</v>
      </c>
      <c r="C12" s="51"/>
      <c r="D12" s="8" t="s">
        <v>76</v>
      </c>
      <c r="E12" s="8"/>
      <c r="F12" s="8"/>
      <c r="G12" s="8"/>
      <c r="H12" s="55">
        <v>500</v>
      </c>
      <c r="I12" s="37">
        <f t="shared" si="0"/>
        <v>5.8823529411764705E-2</v>
      </c>
    </row>
    <row r="13" spans="1:9" x14ac:dyDescent="0.25">
      <c r="A13" s="14"/>
      <c r="B13" s="51" t="s">
        <v>87</v>
      </c>
      <c r="C13" s="51"/>
      <c r="D13" s="8" t="s">
        <v>77</v>
      </c>
      <c r="E13" s="8"/>
      <c r="F13" s="8"/>
      <c r="G13" s="8"/>
      <c r="H13" s="55">
        <v>500</v>
      </c>
      <c r="I13" s="37">
        <f t="shared" si="0"/>
        <v>5.8823529411764705E-2</v>
      </c>
    </row>
    <row r="14" spans="1:9" x14ac:dyDescent="0.25">
      <c r="A14" s="14">
        <v>5</v>
      </c>
      <c r="B14" s="51"/>
      <c r="C14" s="51"/>
      <c r="D14" s="8" t="s">
        <v>63</v>
      </c>
      <c r="E14" s="8"/>
      <c r="F14" s="8"/>
      <c r="G14" s="8"/>
      <c r="H14" s="55">
        <v>500</v>
      </c>
      <c r="I14" s="37">
        <f t="shared" si="0"/>
        <v>5.8823529411764705E-2</v>
      </c>
    </row>
    <row r="15" spans="1:9" x14ac:dyDescent="0.25">
      <c r="A15" s="14">
        <v>6</v>
      </c>
      <c r="B15" s="51"/>
      <c r="C15" s="51"/>
      <c r="D15" s="8" t="s">
        <v>64</v>
      </c>
      <c r="E15" s="8"/>
      <c r="F15" s="8"/>
      <c r="G15" s="8"/>
      <c r="H15" s="55">
        <v>500</v>
      </c>
      <c r="I15" s="37">
        <f t="shared" si="0"/>
        <v>5.8823529411764705E-2</v>
      </c>
    </row>
    <row r="16" spans="1:9" x14ac:dyDescent="0.25">
      <c r="A16" s="14">
        <v>7</v>
      </c>
      <c r="B16" s="51"/>
      <c r="C16" s="51"/>
      <c r="D16" s="8" t="s">
        <v>65</v>
      </c>
      <c r="E16" s="8"/>
      <c r="F16" s="8"/>
      <c r="G16" s="8"/>
      <c r="H16" s="55"/>
      <c r="I16" s="37"/>
    </row>
    <row r="17" spans="1:17" x14ac:dyDescent="0.25">
      <c r="A17" s="14"/>
      <c r="B17" s="51" t="s">
        <v>88</v>
      </c>
      <c r="C17" s="51"/>
      <c r="D17" s="8" t="s">
        <v>66</v>
      </c>
      <c r="E17" s="8"/>
      <c r="F17" s="8"/>
      <c r="G17" s="8"/>
      <c r="H17" s="55">
        <v>500</v>
      </c>
      <c r="I17" s="37">
        <f t="shared" si="0"/>
        <v>5.8823529411764705E-2</v>
      </c>
    </row>
    <row r="18" spans="1:17" x14ac:dyDescent="0.25">
      <c r="A18" s="14"/>
      <c r="B18" s="51" t="s">
        <v>89</v>
      </c>
      <c r="C18" s="51"/>
      <c r="D18" s="8" t="s">
        <v>67</v>
      </c>
      <c r="E18" s="8"/>
      <c r="F18" s="8"/>
      <c r="G18" s="8"/>
      <c r="H18" s="55">
        <v>500</v>
      </c>
      <c r="I18" s="37">
        <f t="shared" si="0"/>
        <v>5.8823529411764705E-2</v>
      </c>
      <c r="Q18" s="10"/>
    </row>
    <row r="19" spans="1:17" x14ac:dyDescent="0.25">
      <c r="A19" s="14">
        <v>8</v>
      </c>
      <c r="B19" s="51"/>
      <c r="C19" s="51"/>
      <c r="D19" s="8" t="s">
        <v>68</v>
      </c>
      <c r="E19" s="8"/>
      <c r="F19" s="8"/>
      <c r="G19" s="8"/>
      <c r="H19" s="55">
        <v>500</v>
      </c>
      <c r="I19" s="37">
        <f t="shared" si="0"/>
        <v>5.8823529411764705E-2</v>
      </c>
    </row>
    <row r="20" spans="1:17" x14ac:dyDescent="0.25">
      <c r="A20" s="14">
        <v>9</v>
      </c>
      <c r="B20" s="51"/>
      <c r="C20" s="51"/>
      <c r="D20" s="8" t="s">
        <v>69</v>
      </c>
      <c r="E20" s="8"/>
      <c r="F20" s="8"/>
      <c r="G20" s="8"/>
      <c r="H20" s="55"/>
      <c r="I20" s="37"/>
    </row>
    <row r="21" spans="1:17" x14ac:dyDescent="0.25">
      <c r="A21" s="14"/>
      <c r="B21" s="51" t="s">
        <v>82</v>
      </c>
      <c r="C21" s="51"/>
      <c r="D21" s="8" t="s">
        <v>70</v>
      </c>
      <c r="E21" s="8"/>
      <c r="F21" s="8"/>
      <c r="G21" s="8"/>
      <c r="H21" s="55">
        <v>500</v>
      </c>
      <c r="I21" s="37">
        <f t="shared" si="0"/>
        <v>5.8823529411764705E-2</v>
      </c>
    </row>
    <row r="22" spans="1:17" x14ac:dyDescent="0.25">
      <c r="A22" s="14"/>
      <c r="B22" s="51" t="s">
        <v>83</v>
      </c>
      <c r="C22" s="51"/>
      <c r="D22" s="8" t="s">
        <v>71</v>
      </c>
      <c r="E22" s="8"/>
      <c r="F22" s="8"/>
      <c r="G22" s="8"/>
      <c r="H22" s="55">
        <v>500</v>
      </c>
      <c r="I22" s="37">
        <f t="shared" si="0"/>
        <v>5.8823529411764705E-2</v>
      </c>
    </row>
    <row r="23" spans="1:17" x14ac:dyDescent="0.25">
      <c r="A23" s="14"/>
      <c r="B23" s="51" t="s">
        <v>90</v>
      </c>
      <c r="C23" s="51"/>
      <c r="D23" s="8" t="s">
        <v>72</v>
      </c>
      <c r="E23" s="8"/>
      <c r="F23" s="8"/>
      <c r="G23" s="8"/>
      <c r="H23" s="55">
        <v>500</v>
      </c>
      <c r="I23" s="37">
        <f t="shared" si="0"/>
        <v>5.8823529411764705E-2</v>
      </c>
    </row>
    <row r="24" spans="1:17" x14ac:dyDescent="0.25">
      <c r="A24" s="14">
        <v>10</v>
      </c>
      <c r="B24" s="51"/>
      <c r="C24" s="51"/>
      <c r="D24" s="8" t="s">
        <v>163</v>
      </c>
      <c r="E24" s="8"/>
      <c r="F24" s="8"/>
      <c r="G24" s="8"/>
      <c r="H24" s="55">
        <v>500</v>
      </c>
      <c r="I24" s="37">
        <f t="shared" si="0"/>
        <v>5.8823529411764705E-2</v>
      </c>
    </row>
    <row r="25" spans="1:17" ht="14.4" thickBot="1" x14ac:dyDescent="0.3">
      <c r="A25" s="15">
        <v>11</v>
      </c>
      <c r="B25" s="52"/>
      <c r="C25" s="52"/>
      <c r="D25" s="16" t="s">
        <v>74</v>
      </c>
      <c r="E25" s="16"/>
      <c r="F25" s="16"/>
      <c r="G25" s="16"/>
      <c r="H25" s="56">
        <v>1500</v>
      </c>
      <c r="I25" s="38">
        <f t="shared" si="0"/>
        <v>0.17647058823529413</v>
      </c>
    </row>
    <row r="26" spans="1:17" ht="21" thickTop="1" x14ac:dyDescent="0.35">
      <c r="A26" s="7"/>
      <c r="B26" s="7"/>
      <c r="C26" s="7"/>
      <c r="D26" s="17" t="s">
        <v>164</v>
      </c>
      <c r="E26" s="18"/>
      <c r="F26" s="18"/>
      <c r="G26" s="18"/>
      <c r="H26" s="19">
        <f>SUM(H8:H25)</f>
        <v>8500</v>
      </c>
      <c r="Q26" s="11"/>
    </row>
    <row r="27" spans="1:17" x14ac:dyDescent="0.25">
      <c r="A27" s="6"/>
      <c r="B27" s="6"/>
      <c r="C27" s="6"/>
      <c r="Q27" s="12"/>
    </row>
    <row r="28" spans="1:17" ht="20.399999999999999" x14ac:dyDescent="0.25">
      <c r="A28" s="4" t="s">
        <v>171</v>
      </c>
      <c r="B28" s="6"/>
      <c r="C28" s="6"/>
      <c r="Q28" s="12"/>
    </row>
    <row r="29" spans="1:17" ht="14.4" thickBot="1" x14ac:dyDescent="0.3">
      <c r="A29" s="6"/>
      <c r="B29" s="6"/>
      <c r="C29" s="6"/>
      <c r="Q29" s="12"/>
    </row>
    <row r="30" spans="1:17" ht="15" thickTop="1" x14ac:dyDescent="0.3">
      <c r="A30" s="29" t="s">
        <v>165</v>
      </c>
      <c r="B30" s="30" t="s">
        <v>166</v>
      </c>
      <c r="C30" s="30" t="s">
        <v>167</v>
      </c>
      <c r="D30" s="92" t="s">
        <v>169</v>
      </c>
      <c r="E30" s="93"/>
      <c r="F30" s="93"/>
      <c r="G30" s="94"/>
      <c r="H30" s="41" t="s">
        <v>168</v>
      </c>
      <c r="I30" s="42" t="s">
        <v>176</v>
      </c>
      <c r="Q30" s="12"/>
    </row>
    <row r="31" spans="1:17" x14ac:dyDescent="0.25">
      <c r="A31" s="31">
        <v>1</v>
      </c>
      <c r="B31" s="32"/>
      <c r="C31" s="32"/>
      <c r="D31" s="8" t="s">
        <v>1</v>
      </c>
      <c r="E31" s="8"/>
      <c r="F31" s="8"/>
      <c r="G31" s="8"/>
      <c r="H31" s="39">
        <v>500</v>
      </c>
      <c r="I31" s="44">
        <f>H31/$H$26</f>
        <v>5.8823529411764705E-2</v>
      </c>
    </row>
    <row r="32" spans="1:17" x14ac:dyDescent="0.25">
      <c r="A32" s="33">
        <v>2</v>
      </c>
      <c r="B32" s="34"/>
      <c r="C32" s="34"/>
      <c r="D32" s="8" t="s">
        <v>2</v>
      </c>
      <c r="E32" s="8"/>
      <c r="F32" s="8"/>
      <c r="G32" s="8"/>
      <c r="H32" s="40">
        <v>500</v>
      </c>
      <c r="I32" s="45">
        <f t="shared" ref="I32:I95" si="1">H32/$H$26</f>
        <v>5.8823529411764705E-2</v>
      </c>
    </row>
    <row r="33" spans="1:18" x14ac:dyDescent="0.25">
      <c r="A33" s="33">
        <v>3</v>
      </c>
      <c r="B33" s="34"/>
      <c r="C33" s="34"/>
      <c r="D33" s="8" t="s">
        <v>3</v>
      </c>
      <c r="E33" s="8"/>
      <c r="F33" s="8"/>
      <c r="G33" s="8"/>
      <c r="H33" s="40">
        <v>500</v>
      </c>
      <c r="I33" s="45">
        <f t="shared" si="1"/>
        <v>5.8823529411764705E-2</v>
      </c>
    </row>
    <row r="34" spans="1:18" x14ac:dyDescent="0.25">
      <c r="A34" s="33">
        <v>4</v>
      </c>
      <c r="B34" s="34"/>
      <c r="C34" s="34"/>
      <c r="D34" s="8" t="s">
        <v>91</v>
      </c>
      <c r="E34" s="8"/>
      <c r="F34" s="8"/>
      <c r="G34" s="8"/>
      <c r="H34" s="40"/>
      <c r="I34" s="45"/>
      <c r="Q34" s="12"/>
      <c r="R34" s="12"/>
    </row>
    <row r="35" spans="1:18" x14ac:dyDescent="0.25">
      <c r="A35" s="33"/>
      <c r="B35" s="34" t="s">
        <v>86</v>
      </c>
      <c r="C35" s="34"/>
      <c r="D35" s="8" t="s">
        <v>67</v>
      </c>
      <c r="E35" s="8"/>
      <c r="F35" s="8"/>
      <c r="G35" s="8"/>
      <c r="H35" s="40">
        <v>500</v>
      </c>
      <c r="I35" s="45">
        <f t="shared" si="1"/>
        <v>5.8823529411764705E-2</v>
      </c>
      <c r="Q35" s="12"/>
      <c r="R35" s="12"/>
    </row>
    <row r="36" spans="1:18" x14ac:dyDescent="0.25">
      <c r="A36" s="33"/>
      <c r="B36" s="34" t="s">
        <v>87</v>
      </c>
      <c r="C36" s="34"/>
      <c r="D36" s="8" t="s">
        <v>66</v>
      </c>
      <c r="E36" s="8"/>
      <c r="F36" s="8"/>
      <c r="G36" s="8"/>
      <c r="H36" s="40">
        <v>500</v>
      </c>
      <c r="I36" s="45">
        <f t="shared" si="1"/>
        <v>5.8823529411764705E-2</v>
      </c>
      <c r="Q36" s="12"/>
      <c r="R36" s="12"/>
    </row>
    <row r="37" spans="1:18" x14ac:dyDescent="0.25">
      <c r="A37" s="33">
        <v>5</v>
      </c>
      <c r="B37" s="34"/>
      <c r="C37" s="34"/>
      <c r="D37" s="8" t="s">
        <v>4</v>
      </c>
      <c r="E37" s="8"/>
      <c r="F37" s="8"/>
      <c r="G37" s="8"/>
      <c r="H37" s="40"/>
      <c r="I37" s="45"/>
      <c r="Q37" s="12"/>
      <c r="R37" s="12"/>
    </row>
    <row r="38" spans="1:18" x14ac:dyDescent="0.25">
      <c r="A38" s="33"/>
      <c r="B38" s="34" t="s">
        <v>96</v>
      </c>
      <c r="C38" s="34"/>
      <c r="D38" s="8" t="s">
        <v>92</v>
      </c>
      <c r="E38" s="8"/>
      <c r="F38" s="8"/>
      <c r="G38" s="8"/>
      <c r="H38" s="40">
        <v>500</v>
      </c>
      <c r="I38" s="45">
        <f t="shared" si="1"/>
        <v>5.8823529411764705E-2</v>
      </c>
      <c r="Q38" s="12"/>
      <c r="R38" s="12"/>
    </row>
    <row r="39" spans="1:18" x14ac:dyDescent="0.25">
      <c r="A39" s="33"/>
      <c r="B39" s="34" t="s">
        <v>97</v>
      </c>
      <c r="C39" s="34"/>
      <c r="D39" s="8" t="s">
        <v>93</v>
      </c>
      <c r="E39" s="8"/>
      <c r="F39" s="8"/>
      <c r="G39" s="8"/>
      <c r="H39" s="40">
        <v>500</v>
      </c>
      <c r="I39" s="45"/>
      <c r="Q39" s="12"/>
      <c r="R39" s="12"/>
    </row>
    <row r="40" spans="1:18" x14ac:dyDescent="0.25">
      <c r="A40" s="33"/>
      <c r="B40" s="34" t="s">
        <v>98</v>
      </c>
      <c r="C40" s="34"/>
      <c r="D40" s="8" t="s">
        <v>94</v>
      </c>
      <c r="E40" s="8"/>
      <c r="F40" s="8"/>
      <c r="G40" s="8"/>
      <c r="H40" s="40">
        <v>500</v>
      </c>
      <c r="I40" s="45">
        <f t="shared" si="1"/>
        <v>5.8823529411764705E-2</v>
      </c>
      <c r="Q40" s="12"/>
      <c r="R40" s="12"/>
    </row>
    <row r="41" spans="1:18" x14ac:dyDescent="0.25">
      <c r="A41" s="33"/>
      <c r="B41" s="34" t="s">
        <v>99</v>
      </c>
      <c r="C41" s="34"/>
      <c r="D41" s="8" t="s">
        <v>95</v>
      </c>
      <c r="E41" s="8"/>
      <c r="F41" s="8"/>
      <c r="G41" s="8"/>
      <c r="H41" s="40">
        <v>500</v>
      </c>
      <c r="I41" s="45">
        <f t="shared" si="1"/>
        <v>5.8823529411764705E-2</v>
      </c>
      <c r="Q41" s="12"/>
      <c r="R41" s="12"/>
    </row>
    <row r="42" spans="1:18" x14ac:dyDescent="0.25">
      <c r="A42" s="33"/>
      <c r="B42" s="34" t="s">
        <v>100</v>
      </c>
      <c r="C42" s="34"/>
      <c r="D42" s="8" t="s">
        <v>5</v>
      </c>
      <c r="E42" s="8"/>
      <c r="F42" s="8"/>
      <c r="G42" s="8"/>
      <c r="H42" s="40">
        <v>500</v>
      </c>
      <c r="I42" s="45">
        <f t="shared" si="1"/>
        <v>5.8823529411764705E-2</v>
      </c>
      <c r="Q42" s="12"/>
      <c r="R42" s="12"/>
    </row>
    <row r="43" spans="1:18" x14ac:dyDescent="0.25">
      <c r="A43" s="33"/>
      <c r="B43" s="34" t="s">
        <v>101</v>
      </c>
      <c r="C43" s="34"/>
      <c r="D43" s="8" t="s">
        <v>6</v>
      </c>
      <c r="E43" s="8"/>
      <c r="F43" s="8"/>
      <c r="G43" s="8"/>
      <c r="H43" s="40"/>
      <c r="I43" s="45"/>
    </row>
    <row r="44" spans="1:18" x14ac:dyDescent="0.25">
      <c r="A44" s="33"/>
      <c r="B44" s="34"/>
      <c r="C44" s="34" t="s">
        <v>106</v>
      </c>
      <c r="D44" s="8" t="s">
        <v>102</v>
      </c>
      <c r="E44" s="8"/>
      <c r="F44" s="8"/>
      <c r="G44" s="8"/>
      <c r="H44" s="40">
        <v>500</v>
      </c>
      <c r="I44" s="45">
        <f t="shared" si="1"/>
        <v>5.8823529411764705E-2</v>
      </c>
    </row>
    <row r="45" spans="1:18" x14ac:dyDescent="0.25">
      <c r="A45" s="33"/>
      <c r="B45" s="34"/>
      <c r="C45" s="34" t="s">
        <v>107</v>
      </c>
      <c r="D45" s="8" t="s">
        <v>103</v>
      </c>
      <c r="E45" s="8"/>
      <c r="F45" s="8"/>
      <c r="G45" s="8"/>
      <c r="H45" s="40">
        <v>500</v>
      </c>
      <c r="I45" s="45">
        <f t="shared" si="1"/>
        <v>5.8823529411764705E-2</v>
      </c>
    </row>
    <row r="46" spans="1:18" x14ac:dyDescent="0.25">
      <c r="A46" s="33"/>
      <c r="B46" s="34"/>
      <c r="C46" s="34" t="s">
        <v>108</v>
      </c>
      <c r="D46" s="8" t="s">
        <v>104</v>
      </c>
      <c r="E46" s="8"/>
      <c r="F46" s="8"/>
      <c r="G46" s="8"/>
      <c r="H46" s="40">
        <v>500</v>
      </c>
      <c r="I46" s="45">
        <f t="shared" si="1"/>
        <v>5.8823529411764705E-2</v>
      </c>
    </row>
    <row r="47" spans="1:18" x14ac:dyDescent="0.25">
      <c r="A47" s="33"/>
      <c r="B47" s="34"/>
      <c r="C47" s="34" t="s">
        <v>109</v>
      </c>
      <c r="D47" s="8" t="s">
        <v>105</v>
      </c>
      <c r="E47" s="8"/>
      <c r="F47" s="8"/>
      <c r="G47" s="8"/>
      <c r="H47" s="40">
        <v>500</v>
      </c>
      <c r="I47" s="45">
        <f t="shared" si="1"/>
        <v>5.8823529411764705E-2</v>
      </c>
    </row>
    <row r="48" spans="1:18" x14ac:dyDescent="0.25">
      <c r="A48" s="33"/>
      <c r="B48" s="34"/>
      <c r="C48" s="34" t="s">
        <v>113</v>
      </c>
      <c r="D48" s="8" t="s">
        <v>57</v>
      </c>
      <c r="E48" s="8"/>
      <c r="F48" s="8"/>
      <c r="G48" s="8"/>
      <c r="H48" s="40">
        <v>500</v>
      </c>
      <c r="I48" s="45">
        <f t="shared" si="1"/>
        <v>5.8823529411764705E-2</v>
      </c>
    </row>
    <row r="49" spans="1:9" x14ac:dyDescent="0.25">
      <c r="A49" s="33"/>
      <c r="B49" s="34"/>
      <c r="C49" s="34" t="s">
        <v>114</v>
      </c>
      <c r="D49" s="8" t="s">
        <v>58</v>
      </c>
      <c r="E49" s="8"/>
      <c r="F49" s="8"/>
      <c r="G49" s="8"/>
      <c r="H49" s="40">
        <v>500</v>
      </c>
      <c r="I49" s="45">
        <f t="shared" si="1"/>
        <v>5.8823529411764705E-2</v>
      </c>
    </row>
    <row r="50" spans="1:9" x14ac:dyDescent="0.25">
      <c r="A50" s="33"/>
      <c r="B50" s="34"/>
      <c r="C50" s="34" t="s">
        <v>115</v>
      </c>
      <c r="D50" s="8" t="s">
        <v>59</v>
      </c>
      <c r="E50" s="8"/>
      <c r="F50" s="8"/>
      <c r="G50" s="8"/>
      <c r="H50" s="40">
        <v>500</v>
      </c>
      <c r="I50" s="45">
        <f t="shared" si="1"/>
        <v>5.8823529411764705E-2</v>
      </c>
    </row>
    <row r="51" spans="1:9" x14ac:dyDescent="0.25">
      <c r="A51" s="33"/>
      <c r="B51" s="34"/>
      <c r="C51" s="34" t="s">
        <v>116</v>
      </c>
      <c r="D51" s="8" t="s">
        <v>60</v>
      </c>
      <c r="E51" s="8"/>
      <c r="F51" s="8"/>
      <c r="G51" s="8"/>
      <c r="H51" s="40">
        <v>500</v>
      </c>
      <c r="I51" s="45">
        <f t="shared" si="1"/>
        <v>5.8823529411764705E-2</v>
      </c>
    </row>
    <row r="52" spans="1:9" x14ac:dyDescent="0.25">
      <c r="A52" s="33"/>
      <c r="B52" s="34"/>
      <c r="C52" s="34" t="s">
        <v>117</v>
      </c>
      <c r="D52" s="8" t="s">
        <v>61</v>
      </c>
      <c r="E52" s="8"/>
      <c r="F52" s="8"/>
      <c r="G52" s="8"/>
      <c r="H52" s="40">
        <v>500</v>
      </c>
      <c r="I52" s="45">
        <f t="shared" si="1"/>
        <v>5.8823529411764705E-2</v>
      </c>
    </row>
    <row r="53" spans="1:9" x14ac:dyDescent="0.25">
      <c r="A53" s="33"/>
      <c r="B53" s="34"/>
      <c r="C53" s="34" t="s">
        <v>118</v>
      </c>
      <c r="D53" s="8" t="s">
        <v>62</v>
      </c>
      <c r="E53" s="8"/>
      <c r="F53" s="8"/>
      <c r="G53" s="8"/>
      <c r="H53" s="40">
        <v>500</v>
      </c>
      <c r="I53" s="45">
        <f t="shared" si="1"/>
        <v>5.8823529411764705E-2</v>
      </c>
    </row>
    <row r="54" spans="1:9" x14ac:dyDescent="0.25">
      <c r="A54" s="33">
        <v>7</v>
      </c>
      <c r="B54" s="34"/>
      <c r="C54" s="34"/>
      <c r="D54" s="8" t="s">
        <v>7</v>
      </c>
      <c r="E54" s="8"/>
      <c r="F54" s="8"/>
      <c r="G54" s="8"/>
      <c r="H54" s="40">
        <v>500</v>
      </c>
      <c r="I54" s="45">
        <f t="shared" si="1"/>
        <v>5.8823529411764705E-2</v>
      </c>
    </row>
    <row r="55" spans="1:9" x14ac:dyDescent="0.25">
      <c r="A55" s="33">
        <v>8</v>
      </c>
      <c r="B55" s="34"/>
      <c r="C55" s="34"/>
      <c r="D55" s="8" t="s">
        <v>119</v>
      </c>
      <c r="E55" s="8"/>
      <c r="F55" s="8"/>
      <c r="G55" s="8"/>
      <c r="H55" s="40">
        <v>500</v>
      </c>
      <c r="I55" s="45">
        <f t="shared" si="1"/>
        <v>5.8823529411764705E-2</v>
      </c>
    </row>
    <row r="56" spans="1:9" x14ac:dyDescent="0.25">
      <c r="A56" s="33">
        <v>9</v>
      </c>
      <c r="B56" s="34"/>
      <c r="C56" s="34"/>
      <c r="D56" s="8" t="s">
        <v>8</v>
      </c>
      <c r="E56" s="8"/>
      <c r="F56" s="8"/>
      <c r="G56" s="8"/>
      <c r="H56" s="40">
        <v>500</v>
      </c>
      <c r="I56" s="45">
        <f t="shared" si="1"/>
        <v>5.8823529411764705E-2</v>
      </c>
    </row>
    <row r="57" spans="1:9" x14ac:dyDescent="0.25">
      <c r="A57" s="33">
        <v>10</v>
      </c>
      <c r="B57" s="34"/>
      <c r="C57" s="34"/>
      <c r="D57" s="8" t="s">
        <v>9</v>
      </c>
      <c r="E57" s="8"/>
      <c r="F57" s="8"/>
      <c r="G57" s="8"/>
      <c r="H57" s="40">
        <v>500</v>
      </c>
      <c r="I57" s="45">
        <f t="shared" si="1"/>
        <v>5.8823529411764705E-2</v>
      </c>
    </row>
    <row r="58" spans="1:9" x14ac:dyDescent="0.25">
      <c r="A58" s="33">
        <v>11</v>
      </c>
      <c r="B58" s="34"/>
      <c r="C58" s="34"/>
      <c r="D58" s="8" t="s">
        <v>56</v>
      </c>
      <c r="E58" s="8"/>
      <c r="F58" s="8"/>
      <c r="G58" s="8"/>
      <c r="H58" s="40"/>
      <c r="I58" s="45"/>
    </row>
    <row r="59" spans="1:9" x14ac:dyDescent="0.25">
      <c r="A59" s="33"/>
      <c r="B59" s="34" t="s">
        <v>10</v>
      </c>
      <c r="C59" s="34"/>
      <c r="D59" s="8" t="s">
        <v>120</v>
      </c>
      <c r="E59" s="8"/>
      <c r="F59" s="8"/>
      <c r="G59" s="8"/>
      <c r="H59" s="40">
        <v>500</v>
      </c>
      <c r="I59" s="45">
        <f t="shared" si="1"/>
        <v>5.8823529411764705E-2</v>
      </c>
    </row>
    <row r="60" spans="1:9" x14ac:dyDescent="0.25">
      <c r="A60" s="33"/>
      <c r="B60" s="34" t="s">
        <v>11</v>
      </c>
      <c r="C60" s="34"/>
      <c r="D60" s="8" t="s">
        <v>121</v>
      </c>
      <c r="E60" s="8"/>
      <c r="F60" s="8"/>
      <c r="G60" s="8"/>
      <c r="H60" s="40">
        <v>500</v>
      </c>
      <c r="I60" s="45">
        <f t="shared" si="1"/>
        <v>5.8823529411764705E-2</v>
      </c>
    </row>
    <row r="61" spans="1:9" x14ac:dyDescent="0.25">
      <c r="A61" s="33"/>
      <c r="B61" s="34" t="s">
        <v>12</v>
      </c>
      <c r="C61" s="34"/>
      <c r="D61" s="8" t="s">
        <v>122</v>
      </c>
      <c r="E61" s="8"/>
      <c r="F61" s="8"/>
      <c r="G61" s="8"/>
      <c r="H61" s="40">
        <v>500</v>
      </c>
      <c r="I61" s="45">
        <f t="shared" si="1"/>
        <v>5.8823529411764705E-2</v>
      </c>
    </row>
    <row r="62" spans="1:9" x14ac:dyDescent="0.25">
      <c r="A62" s="33"/>
      <c r="B62" s="34" t="s">
        <v>13</v>
      </c>
      <c r="C62" s="34"/>
      <c r="D62" s="8" t="s">
        <v>123</v>
      </c>
      <c r="E62" s="8"/>
      <c r="F62" s="8"/>
      <c r="G62" s="8"/>
      <c r="H62" s="40"/>
      <c r="I62" s="45">
        <f t="shared" si="1"/>
        <v>0</v>
      </c>
    </row>
    <row r="63" spans="1:9" x14ac:dyDescent="0.25">
      <c r="A63" s="33"/>
      <c r="B63" s="34"/>
      <c r="C63" s="34" t="s">
        <v>23</v>
      </c>
      <c r="D63" s="8" t="s">
        <v>124</v>
      </c>
      <c r="E63" s="8"/>
      <c r="F63" s="8"/>
      <c r="G63" s="8"/>
      <c r="H63" s="40">
        <v>500</v>
      </c>
      <c r="I63" s="45">
        <f t="shared" si="1"/>
        <v>5.8823529411764705E-2</v>
      </c>
    </row>
    <row r="64" spans="1:9" x14ac:dyDescent="0.25">
      <c r="A64" s="33"/>
      <c r="B64" s="34"/>
      <c r="C64" s="34" t="s">
        <v>24</v>
      </c>
      <c r="D64" s="8" t="s">
        <v>33</v>
      </c>
      <c r="E64" s="8"/>
      <c r="F64" s="8"/>
      <c r="G64" s="8"/>
      <c r="H64" s="40">
        <v>500</v>
      </c>
      <c r="I64" s="45">
        <f t="shared" si="1"/>
        <v>5.8823529411764705E-2</v>
      </c>
    </row>
    <row r="65" spans="1:9" x14ac:dyDescent="0.25">
      <c r="A65" s="33"/>
      <c r="B65" s="34"/>
      <c r="C65" s="34" t="s">
        <v>25</v>
      </c>
      <c r="D65" s="8" t="s">
        <v>125</v>
      </c>
      <c r="E65" s="8"/>
      <c r="F65" s="8"/>
      <c r="G65" s="8"/>
      <c r="H65" s="40">
        <v>500</v>
      </c>
      <c r="I65" s="45">
        <f t="shared" si="1"/>
        <v>5.8823529411764705E-2</v>
      </c>
    </row>
    <row r="66" spans="1:9" x14ac:dyDescent="0.25">
      <c r="A66" s="33"/>
      <c r="B66" s="34"/>
      <c r="C66" s="34" t="s">
        <v>26</v>
      </c>
      <c r="D66" s="8" t="s">
        <v>126</v>
      </c>
      <c r="E66" s="8"/>
      <c r="F66" s="8"/>
      <c r="G66" s="8"/>
      <c r="H66" s="40">
        <v>500</v>
      </c>
      <c r="I66" s="45">
        <f t="shared" si="1"/>
        <v>5.8823529411764705E-2</v>
      </c>
    </row>
    <row r="67" spans="1:9" x14ac:dyDescent="0.25">
      <c r="A67" s="33">
        <v>12</v>
      </c>
      <c r="B67" s="34"/>
      <c r="C67" s="34"/>
      <c r="D67" s="8" t="s">
        <v>127</v>
      </c>
      <c r="E67" s="8"/>
      <c r="F67" s="8"/>
      <c r="G67" s="8"/>
      <c r="H67" s="40">
        <v>500</v>
      </c>
      <c r="I67" s="45">
        <f t="shared" si="1"/>
        <v>5.8823529411764705E-2</v>
      </c>
    </row>
    <row r="68" spans="1:9" x14ac:dyDescent="0.25">
      <c r="A68" s="33">
        <v>13</v>
      </c>
      <c r="B68" s="34"/>
      <c r="C68" s="34"/>
      <c r="D68" s="8" t="s">
        <v>128</v>
      </c>
      <c r="E68" s="8"/>
      <c r="F68" s="8"/>
      <c r="G68" s="8"/>
      <c r="H68" s="40">
        <v>500</v>
      </c>
      <c r="I68" s="45">
        <f t="shared" si="1"/>
        <v>5.8823529411764705E-2</v>
      </c>
    </row>
    <row r="69" spans="1:9" x14ac:dyDescent="0.25">
      <c r="A69" s="33">
        <v>14</v>
      </c>
      <c r="B69" s="34"/>
      <c r="C69" s="34"/>
      <c r="D69" s="8" t="s">
        <v>129</v>
      </c>
      <c r="E69" s="8"/>
      <c r="F69" s="8"/>
      <c r="G69" s="8"/>
      <c r="H69" s="40">
        <v>500</v>
      </c>
      <c r="I69" s="45">
        <f t="shared" si="1"/>
        <v>5.8823529411764705E-2</v>
      </c>
    </row>
    <row r="70" spans="1:9" x14ac:dyDescent="0.25">
      <c r="A70" s="33">
        <v>15</v>
      </c>
      <c r="B70" s="34"/>
      <c r="C70" s="34"/>
      <c r="D70" s="8" t="s">
        <v>130</v>
      </c>
      <c r="E70" s="8"/>
      <c r="F70" s="8"/>
      <c r="G70" s="8"/>
      <c r="H70" s="40">
        <v>500</v>
      </c>
      <c r="I70" s="45">
        <f t="shared" si="1"/>
        <v>5.8823529411764705E-2</v>
      </c>
    </row>
    <row r="71" spans="1:9" x14ac:dyDescent="0.25">
      <c r="A71" s="33">
        <v>16</v>
      </c>
      <c r="B71" s="34"/>
      <c r="C71" s="34"/>
      <c r="D71" s="8" t="s">
        <v>131</v>
      </c>
      <c r="E71" s="8"/>
      <c r="F71" s="8"/>
      <c r="G71" s="8"/>
      <c r="H71" s="40">
        <v>500</v>
      </c>
      <c r="I71" s="45">
        <f t="shared" si="1"/>
        <v>5.8823529411764705E-2</v>
      </c>
    </row>
    <row r="72" spans="1:9" x14ac:dyDescent="0.25">
      <c r="A72" s="33">
        <v>17</v>
      </c>
      <c r="B72" s="34"/>
      <c r="C72" s="34"/>
      <c r="D72" s="8" t="s">
        <v>132</v>
      </c>
      <c r="E72" s="8"/>
      <c r="F72" s="8"/>
      <c r="G72" s="8"/>
      <c r="H72" s="40">
        <v>500</v>
      </c>
      <c r="I72" s="45">
        <f t="shared" si="1"/>
        <v>5.8823529411764705E-2</v>
      </c>
    </row>
    <row r="73" spans="1:9" x14ac:dyDescent="0.25">
      <c r="A73" s="33">
        <v>18</v>
      </c>
      <c r="B73" s="34"/>
      <c r="C73" s="34"/>
      <c r="D73" s="8" t="s">
        <v>133</v>
      </c>
      <c r="E73" s="8"/>
      <c r="F73" s="8"/>
      <c r="G73" s="8"/>
      <c r="H73" s="40">
        <v>500</v>
      </c>
      <c r="I73" s="45">
        <f t="shared" si="1"/>
        <v>5.8823529411764705E-2</v>
      </c>
    </row>
    <row r="74" spans="1:9" x14ac:dyDescent="0.25">
      <c r="A74" s="33">
        <v>19</v>
      </c>
      <c r="B74" s="34"/>
      <c r="C74" s="34"/>
      <c r="D74" s="8" t="s">
        <v>134</v>
      </c>
      <c r="E74" s="8"/>
      <c r="F74" s="8"/>
      <c r="G74" s="8"/>
      <c r="H74" s="40">
        <v>500</v>
      </c>
      <c r="I74" s="45">
        <f t="shared" si="1"/>
        <v>5.8823529411764705E-2</v>
      </c>
    </row>
    <row r="75" spans="1:9" x14ac:dyDescent="0.25">
      <c r="A75" s="33">
        <v>20</v>
      </c>
      <c r="B75" s="34"/>
      <c r="C75" s="34"/>
      <c r="D75" s="8" t="s">
        <v>135</v>
      </c>
      <c r="E75" s="8"/>
      <c r="F75" s="8"/>
      <c r="G75" s="8"/>
      <c r="H75" s="40">
        <v>500</v>
      </c>
      <c r="I75" s="45">
        <f t="shared" si="1"/>
        <v>5.8823529411764705E-2</v>
      </c>
    </row>
    <row r="76" spans="1:9" x14ac:dyDescent="0.25">
      <c r="A76" s="33">
        <v>21</v>
      </c>
      <c r="B76" s="34"/>
      <c r="C76" s="34"/>
      <c r="D76" s="8" t="s">
        <v>174</v>
      </c>
      <c r="E76" s="8"/>
      <c r="F76" s="8"/>
      <c r="G76" s="8"/>
      <c r="H76" s="40"/>
      <c r="I76" s="45">
        <f t="shared" si="1"/>
        <v>0</v>
      </c>
    </row>
    <row r="77" spans="1:9" x14ac:dyDescent="0.25">
      <c r="A77" s="33"/>
      <c r="B77" s="34" t="s">
        <v>154</v>
      </c>
      <c r="C77" s="34"/>
      <c r="D77" s="8" t="s">
        <v>136</v>
      </c>
      <c r="E77" s="8"/>
      <c r="F77" s="8"/>
      <c r="G77" s="8"/>
      <c r="H77" s="40">
        <v>500</v>
      </c>
      <c r="I77" s="45">
        <f t="shared" si="1"/>
        <v>5.8823529411764705E-2</v>
      </c>
    </row>
    <row r="78" spans="1:9" x14ac:dyDescent="0.25">
      <c r="A78" s="33"/>
      <c r="B78" s="34" t="s">
        <v>155</v>
      </c>
      <c r="C78" s="34"/>
      <c r="D78" s="8" t="s">
        <v>137</v>
      </c>
      <c r="E78" s="8"/>
      <c r="F78" s="8"/>
      <c r="G78" s="8"/>
      <c r="H78" s="40">
        <v>500</v>
      </c>
      <c r="I78" s="45">
        <f t="shared" si="1"/>
        <v>5.8823529411764705E-2</v>
      </c>
    </row>
    <row r="79" spans="1:9" x14ac:dyDescent="0.25">
      <c r="A79" s="33"/>
      <c r="B79" s="34" t="s">
        <v>156</v>
      </c>
      <c r="C79" s="34"/>
      <c r="D79" s="8" t="s">
        <v>16</v>
      </c>
      <c r="E79" s="8"/>
      <c r="F79" s="8"/>
      <c r="G79" s="8"/>
      <c r="H79" s="40"/>
      <c r="I79" s="45">
        <f t="shared" si="1"/>
        <v>0</v>
      </c>
    </row>
    <row r="80" spans="1:9" x14ac:dyDescent="0.25">
      <c r="A80" s="33"/>
      <c r="B80" s="34"/>
      <c r="C80" s="34" t="s">
        <v>157</v>
      </c>
      <c r="D80" s="8" t="s">
        <v>17</v>
      </c>
      <c r="E80" s="8"/>
      <c r="F80" s="8"/>
      <c r="G80" s="8"/>
      <c r="H80" s="40">
        <v>500</v>
      </c>
      <c r="I80" s="45">
        <f t="shared" si="1"/>
        <v>5.8823529411764705E-2</v>
      </c>
    </row>
    <row r="81" spans="1:9" x14ac:dyDescent="0.25">
      <c r="A81" s="33"/>
      <c r="B81" s="34"/>
      <c r="C81" s="34" t="s">
        <v>158</v>
      </c>
      <c r="D81" s="8" t="s">
        <v>18</v>
      </c>
      <c r="E81" s="8"/>
      <c r="F81" s="8"/>
      <c r="G81" s="8"/>
      <c r="H81" s="40">
        <v>500</v>
      </c>
      <c r="I81" s="45">
        <f t="shared" si="1"/>
        <v>5.8823529411764705E-2</v>
      </c>
    </row>
    <row r="82" spans="1:9" x14ac:dyDescent="0.25">
      <c r="A82" s="33"/>
      <c r="B82" s="34"/>
      <c r="C82" s="34" t="s">
        <v>159</v>
      </c>
      <c r="D82" s="8" t="s">
        <v>19</v>
      </c>
      <c r="E82" s="8"/>
      <c r="F82" s="8"/>
      <c r="G82" s="8"/>
      <c r="H82" s="40">
        <v>500</v>
      </c>
      <c r="I82" s="45">
        <f t="shared" si="1"/>
        <v>5.8823529411764705E-2</v>
      </c>
    </row>
    <row r="83" spans="1:9" x14ac:dyDescent="0.25">
      <c r="A83" s="33"/>
      <c r="B83" s="34"/>
      <c r="C83" s="34" t="s">
        <v>160</v>
      </c>
      <c r="D83" s="8" t="s">
        <v>20</v>
      </c>
      <c r="E83" s="8"/>
      <c r="F83" s="8"/>
      <c r="G83" s="8"/>
      <c r="H83" s="40">
        <v>500</v>
      </c>
      <c r="I83" s="45">
        <f t="shared" si="1"/>
        <v>5.8823529411764705E-2</v>
      </c>
    </row>
    <row r="84" spans="1:9" x14ac:dyDescent="0.25">
      <c r="A84" s="33"/>
      <c r="B84" s="34"/>
      <c r="C84" s="34" t="s">
        <v>161</v>
      </c>
      <c r="D84" s="8" t="s">
        <v>21</v>
      </c>
      <c r="E84" s="8"/>
      <c r="F84" s="8"/>
      <c r="G84" s="8"/>
      <c r="H84" s="40">
        <v>500</v>
      </c>
      <c r="I84" s="45">
        <f t="shared" si="1"/>
        <v>5.8823529411764705E-2</v>
      </c>
    </row>
    <row r="85" spans="1:9" x14ac:dyDescent="0.25">
      <c r="A85" s="33"/>
      <c r="B85" s="34"/>
      <c r="C85" s="34" t="s">
        <v>162</v>
      </c>
      <c r="D85" s="8" t="s">
        <v>22</v>
      </c>
      <c r="E85" s="8"/>
      <c r="F85" s="8"/>
      <c r="G85" s="8"/>
      <c r="H85" s="40">
        <v>500</v>
      </c>
      <c r="I85" s="45">
        <f t="shared" si="1"/>
        <v>5.8823529411764705E-2</v>
      </c>
    </row>
    <row r="86" spans="1:9" x14ac:dyDescent="0.25">
      <c r="A86" s="33">
        <v>22</v>
      </c>
      <c r="B86" s="34"/>
      <c r="C86" s="34"/>
      <c r="D86" s="8" t="s">
        <v>138</v>
      </c>
      <c r="E86" s="8"/>
      <c r="F86" s="8"/>
      <c r="G86" s="8"/>
      <c r="H86" s="40">
        <v>500</v>
      </c>
      <c r="I86" s="45">
        <f t="shared" si="1"/>
        <v>5.8823529411764705E-2</v>
      </c>
    </row>
    <row r="87" spans="1:9" x14ac:dyDescent="0.25">
      <c r="A87" s="33">
        <v>23</v>
      </c>
      <c r="B87" s="34"/>
      <c r="C87" s="34"/>
      <c r="D87" s="8" t="s">
        <v>139</v>
      </c>
      <c r="E87" s="8"/>
      <c r="F87" s="8"/>
      <c r="G87" s="8"/>
      <c r="H87" s="40">
        <v>500</v>
      </c>
      <c r="I87" s="45">
        <f t="shared" si="1"/>
        <v>5.8823529411764705E-2</v>
      </c>
    </row>
    <row r="88" spans="1:9" x14ac:dyDescent="0.25">
      <c r="A88" s="33">
        <v>24</v>
      </c>
      <c r="B88" s="34"/>
      <c r="C88" s="34"/>
      <c r="D88" s="8" t="s">
        <v>140</v>
      </c>
      <c r="E88" s="8"/>
      <c r="F88" s="8"/>
      <c r="G88" s="8"/>
      <c r="H88" s="40">
        <v>500</v>
      </c>
      <c r="I88" s="45">
        <f t="shared" si="1"/>
        <v>5.8823529411764705E-2</v>
      </c>
    </row>
    <row r="89" spans="1:9" x14ac:dyDescent="0.25">
      <c r="A89" s="33">
        <v>25</v>
      </c>
      <c r="B89" s="34"/>
      <c r="C89" s="34"/>
      <c r="D89" s="8" t="s">
        <v>141</v>
      </c>
      <c r="E89" s="8"/>
      <c r="F89" s="8"/>
      <c r="G89" s="8"/>
      <c r="H89" s="40">
        <v>500</v>
      </c>
      <c r="I89" s="45">
        <f t="shared" si="1"/>
        <v>5.8823529411764705E-2</v>
      </c>
    </row>
    <row r="90" spans="1:9" x14ac:dyDescent="0.25">
      <c r="A90" s="33">
        <v>26</v>
      </c>
      <c r="B90" s="34"/>
      <c r="C90" s="34"/>
      <c r="D90" s="8" t="s">
        <v>142</v>
      </c>
      <c r="E90" s="8"/>
      <c r="F90" s="8"/>
      <c r="G90" s="8"/>
      <c r="H90" s="40">
        <v>500</v>
      </c>
      <c r="I90" s="45">
        <f t="shared" si="1"/>
        <v>5.8823529411764705E-2</v>
      </c>
    </row>
    <row r="91" spans="1:9" x14ac:dyDescent="0.25">
      <c r="A91" s="33">
        <v>27</v>
      </c>
      <c r="B91" s="34"/>
      <c r="C91" s="34"/>
      <c r="D91" s="8" t="s">
        <v>143</v>
      </c>
      <c r="E91" s="8"/>
      <c r="F91" s="8"/>
      <c r="G91" s="8"/>
      <c r="H91" s="40">
        <v>500</v>
      </c>
      <c r="I91" s="45">
        <f t="shared" si="1"/>
        <v>5.8823529411764705E-2</v>
      </c>
    </row>
    <row r="92" spans="1:9" x14ac:dyDescent="0.25">
      <c r="A92" s="33">
        <v>28</v>
      </c>
      <c r="B92" s="34"/>
      <c r="C92" s="34"/>
      <c r="D92" s="8" t="s">
        <v>55</v>
      </c>
      <c r="E92" s="8"/>
      <c r="F92" s="8"/>
      <c r="G92" s="8"/>
      <c r="H92" s="40">
        <v>500</v>
      </c>
      <c r="I92" s="45">
        <f t="shared" si="1"/>
        <v>5.8823529411764705E-2</v>
      </c>
    </row>
    <row r="93" spans="1:9" x14ac:dyDescent="0.25">
      <c r="A93" s="33">
        <v>29</v>
      </c>
      <c r="B93" s="34"/>
      <c r="C93" s="34"/>
      <c r="D93" s="8" t="s">
        <v>144</v>
      </c>
      <c r="E93" s="8"/>
      <c r="F93" s="8"/>
      <c r="G93" s="8"/>
      <c r="H93" s="40">
        <v>500</v>
      </c>
      <c r="I93" s="45">
        <f t="shared" si="1"/>
        <v>5.8823529411764705E-2</v>
      </c>
    </row>
    <row r="94" spans="1:9" x14ac:dyDescent="0.25">
      <c r="A94" s="33">
        <v>30</v>
      </c>
      <c r="B94" s="34"/>
      <c r="C94" s="34"/>
      <c r="D94" s="8" t="s">
        <v>145</v>
      </c>
      <c r="E94" s="8"/>
      <c r="F94" s="8"/>
      <c r="G94" s="8"/>
      <c r="H94" s="40">
        <v>500</v>
      </c>
      <c r="I94" s="45">
        <f t="shared" si="1"/>
        <v>5.8823529411764705E-2</v>
      </c>
    </row>
    <row r="95" spans="1:9" x14ac:dyDescent="0.25">
      <c r="A95" s="33">
        <v>31</v>
      </c>
      <c r="B95" s="34"/>
      <c r="C95" s="34"/>
      <c r="D95" s="8" t="s">
        <v>146</v>
      </c>
      <c r="E95" s="8"/>
      <c r="F95" s="8"/>
      <c r="G95" s="8"/>
      <c r="H95" s="40">
        <v>500</v>
      </c>
      <c r="I95" s="45">
        <f t="shared" si="1"/>
        <v>5.8823529411764705E-2</v>
      </c>
    </row>
    <row r="96" spans="1:9" x14ac:dyDescent="0.25">
      <c r="A96" s="33">
        <v>32</v>
      </c>
      <c r="B96" s="34"/>
      <c r="C96" s="34"/>
      <c r="D96" s="8" t="s">
        <v>147</v>
      </c>
      <c r="E96" s="8"/>
      <c r="F96" s="8"/>
      <c r="G96" s="8"/>
      <c r="H96" s="40">
        <v>500</v>
      </c>
      <c r="I96" s="45">
        <f t="shared" ref="I96:I103" si="2">H96/$H$26</f>
        <v>5.8823529411764705E-2</v>
      </c>
    </row>
    <row r="97" spans="1:14" x14ac:dyDescent="0.25">
      <c r="A97" s="33">
        <v>33</v>
      </c>
      <c r="B97" s="34"/>
      <c r="C97" s="34"/>
      <c r="D97" s="8" t="s">
        <v>148</v>
      </c>
      <c r="E97" s="8"/>
      <c r="F97" s="8"/>
      <c r="G97" s="8"/>
      <c r="H97" s="40">
        <v>500</v>
      </c>
      <c r="I97" s="45">
        <f t="shared" si="2"/>
        <v>5.8823529411764705E-2</v>
      </c>
    </row>
    <row r="98" spans="1:14" x14ac:dyDescent="0.25">
      <c r="A98" s="33">
        <v>34</v>
      </c>
      <c r="B98" s="34"/>
      <c r="C98" s="34"/>
      <c r="D98" s="8" t="s">
        <v>149</v>
      </c>
      <c r="E98" s="8"/>
      <c r="F98" s="8"/>
      <c r="G98" s="8"/>
      <c r="H98" s="40">
        <v>500</v>
      </c>
      <c r="I98" s="45">
        <f t="shared" si="2"/>
        <v>5.8823529411764705E-2</v>
      </c>
    </row>
    <row r="99" spans="1:14" x14ac:dyDescent="0.25">
      <c r="A99" s="33">
        <v>35</v>
      </c>
      <c r="B99" s="34"/>
      <c r="C99" s="34"/>
      <c r="D99" s="8" t="s">
        <v>150</v>
      </c>
      <c r="E99" s="8"/>
      <c r="F99" s="8"/>
      <c r="G99" s="8"/>
      <c r="H99" s="40">
        <v>500</v>
      </c>
      <c r="I99" s="45">
        <f t="shared" si="2"/>
        <v>5.8823529411764705E-2</v>
      </c>
    </row>
    <row r="100" spans="1:14" x14ac:dyDescent="0.25">
      <c r="A100" s="33">
        <v>36</v>
      </c>
      <c r="B100" s="34"/>
      <c r="C100" s="34"/>
      <c r="D100" s="8" t="s">
        <v>151</v>
      </c>
      <c r="E100" s="8"/>
      <c r="F100" s="8"/>
      <c r="G100" s="8"/>
      <c r="H100" s="40">
        <v>500</v>
      </c>
      <c r="I100" s="45">
        <f t="shared" si="2"/>
        <v>5.8823529411764705E-2</v>
      </c>
    </row>
    <row r="101" spans="1:14" x14ac:dyDescent="0.25">
      <c r="A101" s="33">
        <v>37</v>
      </c>
      <c r="B101" s="34"/>
      <c r="C101" s="34"/>
      <c r="D101" s="8" t="s">
        <v>73</v>
      </c>
      <c r="E101" s="8"/>
      <c r="F101" s="8"/>
      <c r="G101" s="8"/>
      <c r="H101" s="40">
        <v>500</v>
      </c>
      <c r="I101" s="45">
        <f t="shared" si="2"/>
        <v>5.8823529411764705E-2</v>
      </c>
    </row>
    <row r="102" spans="1:14" x14ac:dyDescent="0.25">
      <c r="A102" s="33">
        <v>38</v>
      </c>
      <c r="B102" s="34"/>
      <c r="C102" s="34"/>
      <c r="D102" s="8" t="s">
        <v>152</v>
      </c>
      <c r="E102" s="8"/>
      <c r="F102" s="8"/>
      <c r="G102" s="8"/>
      <c r="H102" s="40">
        <v>500</v>
      </c>
      <c r="I102" s="45">
        <f t="shared" si="2"/>
        <v>5.8823529411764705E-2</v>
      </c>
    </row>
    <row r="103" spans="1:14" ht="14.4" thickBot="1" x14ac:dyDescent="0.3">
      <c r="A103" s="35">
        <v>39</v>
      </c>
      <c r="B103" s="36"/>
      <c r="C103" s="36"/>
      <c r="D103" s="23" t="s">
        <v>153</v>
      </c>
      <c r="E103" s="23"/>
      <c r="F103" s="23"/>
      <c r="G103" s="23"/>
      <c r="H103" s="43">
        <v>500</v>
      </c>
      <c r="I103" s="46">
        <f t="shared" si="2"/>
        <v>5.8823529411764705E-2</v>
      </c>
    </row>
    <row r="104" spans="1:14" ht="21" thickTop="1" x14ac:dyDescent="0.35">
      <c r="D104" s="17" t="s">
        <v>164</v>
      </c>
      <c r="E104" s="20"/>
      <c r="F104" s="20"/>
      <c r="G104" s="20"/>
      <c r="H104" s="19">
        <f>SUM(H86:H103)</f>
        <v>9000</v>
      </c>
    </row>
    <row r="106" spans="1:14" ht="14.4" thickBot="1" x14ac:dyDescent="0.3"/>
    <row r="107" spans="1:14" ht="25.2" thickTop="1" thickBot="1" x14ac:dyDescent="0.4">
      <c r="A107" s="86" t="s">
        <v>14</v>
      </c>
      <c r="B107" s="87"/>
      <c r="E107" s="25" t="s">
        <v>170</v>
      </c>
      <c r="F107" s="88" t="s">
        <v>173</v>
      </c>
      <c r="G107" s="88"/>
      <c r="H107" s="88"/>
      <c r="I107" s="88"/>
      <c r="J107" s="88"/>
      <c r="K107" s="88"/>
      <c r="L107" s="88"/>
      <c r="M107" s="88"/>
      <c r="N107" s="26" t="s">
        <v>172</v>
      </c>
    </row>
    <row r="108" spans="1:14" ht="24.6" thickBot="1" x14ac:dyDescent="0.4">
      <c r="A108" s="89">
        <f>(H26-H104)*100/H104</f>
        <v>-5.5555555555555554</v>
      </c>
      <c r="B108" s="90"/>
      <c r="E108" s="27"/>
      <c r="F108" s="91" t="s">
        <v>171</v>
      </c>
      <c r="G108" s="91"/>
      <c r="H108" s="91"/>
      <c r="I108" s="91"/>
      <c r="J108" s="91"/>
      <c r="K108" s="91"/>
      <c r="L108" s="91"/>
      <c r="M108" s="91"/>
      <c r="N108" s="28"/>
    </row>
    <row r="109" spans="1:14" ht="14.4" thickTop="1" x14ac:dyDescent="0.25">
      <c r="A109" s="82" t="str">
        <f>IF(A108&lt;0,"PREJUÍZO",IF(A108=0,"EQUILÍBRIO","LUCRO"))</f>
        <v>PREJUÍZO</v>
      </c>
      <c r="B109" s="83"/>
    </row>
    <row r="110" spans="1:14" ht="14.4" thickBot="1" x14ac:dyDescent="0.3">
      <c r="A110" s="84"/>
      <c r="B110" s="85"/>
    </row>
    <row r="111" spans="1:14" ht="14.4" thickTop="1" x14ac:dyDescent="0.25"/>
  </sheetData>
  <mergeCells count="7">
    <mergeCell ref="D30:G30"/>
    <mergeCell ref="D7:G7"/>
    <mergeCell ref="A109:B110"/>
    <mergeCell ref="A107:B107"/>
    <mergeCell ref="F107:M107"/>
    <mergeCell ref="A108:B108"/>
    <mergeCell ref="F108:M108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2F19C-0679-4EDF-A164-52048C690BDE}">
  <dimension ref="A2:G46"/>
  <sheetViews>
    <sheetView workbookViewId="0">
      <selection activeCell="A7" sqref="A7"/>
    </sheetView>
  </sheetViews>
  <sheetFormatPr defaultRowHeight="13.8" x14ac:dyDescent="0.25"/>
  <cols>
    <col min="1" max="1" width="9" style="3" bestFit="1" customWidth="1"/>
    <col min="2" max="2" width="8.88671875" style="3"/>
    <col min="3" max="3" width="15.6640625" style="3" bestFit="1" customWidth="1"/>
    <col min="4" max="4" width="20.88671875" style="3" bestFit="1" customWidth="1"/>
    <col min="5" max="5" width="23.5546875" style="3" bestFit="1" customWidth="1"/>
    <col min="6" max="6" width="8.88671875" style="3"/>
    <col min="7" max="7" width="21.109375" style="3" customWidth="1"/>
    <col min="8" max="8" width="17.5546875" style="3" bestFit="1" customWidth="1"/>
    <col min="9" max="15" width="8.88671875" style="3"/>
    <col min="16" max="16" width="9" style="3" bestFit="1" customWidth="1"/>
    <col min="17" max="17" width="14.33203125" style="3" bestFit="1" customWidth="1"/>
    <col min="18" max="18" width="15.6640625" style="3" bestFit="1" customWidth="1"/>
    <col min="19" max="16384" width="8.88671875" style="3"/>
  </cols>
  <sheetData>
    <row r="2" spans="1:7" ht="24" x14ac:dyDescent="0.35">
      <c r="A2" s="1" t="s">
        <v>177</v>
      </c>
      <c r="B2" s="2"/>
      <c r="C2" s="2"/>
      <c r="D2" s="2"/>
      <c r="E2" s="2"/>
      <c r="F2" s="2"/>
      <c r="G2" s="2"/>
    </row>
    <row r="5" spans="1:7" ht="20.399999999999999" x14ac:dyDescent="0.25">
      <c r="A5" s="4" t="s">
        <v>41</v>
      </c>
      <c r="B5" s="4"/>
    </row>
    <row r="6" spans="1:7" ht="21" thickBot="1" x14ac:dyDescent="0.3">
      <c r="A6" s="4"/>
      <c r="B6" s="4"/>
    </row>
    <row r="7" spans="1:7" ht="14.4" thickTop="1" x14ac:dyDescent="0.25">
      <c r="A7" s="70" t="s">
        <v>30</v>
      </c>
      <c r="B7" s="71"/>
      <c r="C7" s="72"/>
      <c r="D7" s="61">
        <v>800</v>
      </c>
      <c r="E7" s="62" t="s">
        <v>80</v>
      </c>
    </row>
    <row r="8" spans="1:7" x14ac:dyDescent="0.25">
      <c r="A8" s="73" t="s">
        <v>31</v>
      </c>
      <c r="B8" s="74"/>
      <c r="C8" s="75"/>
      <c r="D8" s="63">
        <v>0.7</v>
      </c>
      <c r="E8" s="64"/>
    </row>
    <row r="9" spans="1:7" x14ac:dyDescent="0.25">
      <c r="A9" s="73" t="s">
        <v>33</v>
      </c>
      <c r="B9" s="74"/>
      <c r="C9" s="75"/>
      <c r="D9" s="65">
        <f>D7*D8</f>
        <v>560</v>
      </c>
      <c r="E9" s="64" t="s">
        <v>80</v>
      </c>
    </row>
    <row r="10" spans="1:7" x14ac:dyDescent="0.25">
      <c r="A10" s="73" t="s">
        <v>32</v>
      </c>
      <c r="B10" s="74" t="s">
        <v>34</v>
      </c>
      <c r="C10" s="75"/>
      <c r="D10" s="65">
        <v>15</v>
      </c>
      <c r="E10" s="64" t="s">
        <v>81</v>
      </c>
    </row>
    <row r="11" spans="1:7" x14ac:dyDescent="0.25">
      <c r="A11" s="73"/>
      <c r="B11" s="74" t="s">
        <v>35</v>
      </c>
      <c r="C11" s="75"/>
      <c r="D11" s="65">
        <v>10</v>
      </c>
      <c r="E11" s="64" t="s">
        <v>81</v>
      </c>
    </row>
    <row r="12" spans="1:7" x14ac:dyDescent="0.25">
      <c r="A12" s="73"/>
      <c r="B12" s="74" t="s">
        <v>36</v>
      </c>
      <c r="C12" s="75"/>
      <c r="D12" s="65">
        <v>7</v>
      </c>
      <c r="E12" s="64" t="s">
        <v>81</v>
      </c>
    </row>
    <row r="13" spans="1:7" x14ac:dyDescent="0.25">
      <c r="A13" s="73"/>
      <c r="B13" s="74" t="s">
        <v>37</v>
      </c>
      <c r="C13" s="75"/>
      <c r="D13" s="65">
        <v>3</v>
      </c>
      <c r="E13" s="64" t="s">
        <v>81</v>
      </c>
    </row>
    <row r="14" spans="1:7" x14ac:dyDescent="0.25">
      <c r="A14" s="73" t="s">
        <v>38</v>
      </c>
      <c r="B14" s="74"/>
      <c r="C14" s="75"/>
      <c r="D14" s="65">
        <v>5.72</v>
      </c>
      <c r="E14" s="64"/>
    </row>
    <row r="15" spans="1:7" x14ac:dyDescent="0.25">
      <c r="A15" s="73" t="s">
        <v>46</v>
      </c>
      <c r="B15" s="74"/>
      <c r="C15" s="75" t="s">
        <v>39</v>
      </c>
      <c r="D15" s="66">
        <v>40</v>
      </c>
      <c r="E15" s="64"/>
    </row>
    <row r="16" spans="1:7" x14ac:dyDescent="0.25">
      <c r="A16" s="73"/>
      <c r="B16" s="74"/>
      <c r="C16" s="75" t="s">
        <v>40</v>
      </c>
      <c r="D16" s="67">
        <f>D14*D15</f>
        <v>228.79999999999998</v>
      </c>
      <c r="E16" s="64"/>
    </row>
    <row r="17" spans="1:5" ht="14.4" thickBot="1" x14ac:dyDescent="0.3">
      <c r="A17" s="76" t="s">
        <v>45</v>
      </c>
      <c r="B17" s="77"/>
      <c r="C17" s="78" t="s">
        <v>40</v>
      </c>
      <c r="D17" s="68">
        <f>D12*D16</f>
        <v>1601.6</v>
      </c>
      <c r="E17" s="69"/>
    </row>
    <row r="18" spans="1:5" ht="21" thickTop="1" x14ac:dyDescent="0.35">
      <c r="B18" s="8"/>
      <c r="C18" s="17" t="s">
        <v>164</v>
      </c>
      <c r="D18" s="19">
        <f>D9*D17</f>
        <v>896896</v>
      </c>
      <c r="E18" s="8"/>
    </row>
    <row r="19" spans="1:5" x14ac:dyDescent="0.25">
      <c r="A19" s="8"/>
      <c r="B19" s="8"/>
      <c r="C19" s="8"/>
      <c r="D19" s="9"/>
      <c r="E19" s="8"/>
    </row>
    <row r="20" spans="1:5" ht="20.399999999999999" x14ac:dyDescent="0.25">
      <c r="A20" s="4" t="s">
        <v>42</v>
      </c>
    </row>
    <row r="21" spans="1:5" ht="21" thickBot="1" x14ac:dyDescent="0.3">
      <c r="A21" s="4"/>
    </row>
    <row r="22" spans="1:5" ht="14.4" thickTop="1" x14ac:dyDescent="0.25">
      <c r="A22" s="57"/>
      <c r="B22" s="21"/>
      <c r="C22" s="21" t="s">
        <v>43</v>
      </c>
      <c r="D22" s="21" t="s">
        <v>53</v>
      </c>
      <c r="E22" s="58" t="s">
        <v>54</v>
      </c>
    </row>
    <row r="23" spans="1:5" x14ac:dyDescent="0.25">
      <c r="A23" s="59" t="s">
        <v>47</v>
      </c>
      <c r="B23" s="8"/>
      <c r="C23" s="8">
        <v>0.55000000000000004</v>
      </c>
      <c r="D23" s="9">
        <f>$D$17*C23</f>
        <v>880.88</v>
      </c>
      <c r="E23" s="22">
        <f>D23*$D$9</f>
        <v>493292.79999999999</v>
      </c>
    </row>
    <row r="24" spans="1:5" x14ac:dyDescent="0.25">
      <c r="A24" s="59" t="s">
        <v>48</v>
      </c>
      <c r="B24" s="8"/>
      <c r="C24" s="8">
        <v>0.55000000000000004</v>
      </c>
      <c r="D24" s="9">
        <f t="shared" ref="D24:D29" si="0">$D$17*C24</f>
        <v>880.88</v>
      </c>
      <c r="E24" s="22">
        <f t="shared" ref="E24:E29" si="1">D24*$D$9</f>
        <v>493292.79999999999</v>
      </c>
    </row>
    <row r="25" spans="1:5" x14ac:dyDescent="0.25">
      <c r="A25" s="59" t="s">
        <v>49</v>
      </c>
      <c r="B25" s="8"/>
      <c r="C25" s="8">
        <v>1</v>
      </c>
      <c r="D25" s="9">
        <f t="shared" si="0"/>
        <v>1601.6</v>
      </c>
      <c r="E25" s="22">
        <f t="shared" si="1"/>
        <v>896896</v>
      </c>
    </row>
    <row r="26" spans="1:5" x14ac:dyDescent="0.25">
      <c r="A26" s="59" t="s">
        <v>50</v>
      </c>
      <c r="B26" s="8"/>
      <c r="C26" s="8">
        <v>0.8</v>
      </c>
      <c r="D26" s="9">
        <f t="shared" si="0"/>
        <v>1281.28</v>
      </c>
      <c r="E26" s="22">
        <f t="shared" si="1"/>
        <v>717516.79999999993</v>
      </c>
    </row>
    <row r="27" spans="1:5" x14ac:dyDescent="0.25">
      <c r="A27" s="59" t="s">
        <v>51</v>
      </c>
      <c r="B27" s="8"/>
      <c r="C27" s="8">
        <v>0.9</v>
      </c>
      <c r="D27" s="9">
        <f t="shared" si="0"/>
        <v>1441.44</v>
      </c>
      <c r="E27" s="22">
        <f t="shared" si="1"/>
        <v>807206.40000000002</v>
      </c>
    </row>
    <row r="28" spans="1:5" x14ac:dyDescent="0.25">
      <c r="A28" s="59" t="s">
        <v>52</v>
      </c>
      <c r="B28" s="8"/>
      <c r="C28" s="8">
        <v>0.9</v>
      </c>
      <c r="D28" s="9">
        <f t="shared" si="0"/>
        <v>1441.44</v>
      </c>
      <c r="E28" s="22">
        <f t="shared" si="1"/>
        <v>807206.40000000002</v>
      </c>
    </row>
    <row r="29" spans="1:5" ht="14.4" thickBot="1" x14ac:dyDescent="0.3">
      <c r="A29" s="13" t="s">
        <v>44</v>
      </c>
      <c r="B29" s="23"/>
      <c r="C29" s="23">
        <v>0.62</v>
      </c>
      <c r="D29" s="60">
        <f t="shared" si="0"/>
        <v>992.99199999999996</v>
      </c>
      <c r="E29" s="24">
        <f t="shared" si="1"/>
        <v>556075.52000000002</v>
      </c>
    </row>
    <row r="30" spans="1:5" ht="21" thickTop="1" x14ac:dyDescent="0.35">
      <c r="D30" s="17" t="s">
        <v>164</v>
      </c>
      <c r="E30" s="19">
        <f>SUM(E23:E29)</f>
        <v>4771486.7200000007</v>
      </c>
    </row>
    <row r="31" spans="1:5" x14ac:dyDescent="0.25">
      <c r="A31" s="8"/>
      <c r="B31" s="8"/>
      <c r="C31" s="8"/>
      <c r="D31" s="9"/>
      <c r="E31" s="9"/>
    </row>
    <row r="32" spans="1:5" x14ac:dyDescent="0.25">
      <c r="D32" s="12"/>
      <c r="E32" s="12"/>
    </row>
    <row r="33" spans="1:5" ht="20.399999999999999" x14ac:dyDescent="0.25">
      <c r="A33" s="4" t="s">
        <v>84</v>
      </c>
    </row>
    <row r="34" spans="1:5" ht="21" thickBot="1" x14ac:dyDescent="0.3">
      <c r="A34" s="4"/>
    </row>
    <row r="35" spans="1:5" ht="14.4" thickTop="1" x14ac:dyDescent="0.25">
      <c r="A35" s="57"/>
      <c r="B35" s="21"/>
      <c r="C35" s="21" t="s">
        <v>43</v>
      </c>
      <c r="D35" s="21" t="s">
        <v>53</v>
      </c>
      <c r="E35" s="58" t="s">
        <v>54</v>
      </c>
    </row>
    <row r="36" spans="1:5" x14ac:dyDescent="0.25">
      <c r="A36" s="59" t="s">
        <v>112</v>
      </c>
      <c r="B36" s="8"/>
      <c r="C36" s="8">
        <v>0.55000000000000004</v>
      </c>
      <c r="D36" s="9">
        <v>880.88</v>
      </c>
      <c r="E36" s="22">
        <v>493292.79999999999</v>
      </c>
    </row>
    <row r="37" spans="1:5" x14ac:dyDescent="0.25">
      <c r="A37" s="59" t="s">
        <v>110</v>
      </c>
      <c r="B37" s="8"/>
      <c r="C37" s="8">
        <v>0.55000000000000004</v>
      </c>
      <c r="D37" s="9">
        <v>880.88</v>
      </c>
      <c r="E37" s="22">
        <v>493292.79999999999</v>
      </c>
    </row>
    <row r="38" spans="1:5" ht="14.4" thickBot="1" x14ac:dyDescent="0.3">
      <c r="A38" s="13" t="s">
        <v>111</v>
      </c>
      <c r="B38" s="23"/>
      <c r="C38" s="23">
        <v>1</v>
      </c>
      <c r="D38" s="60">
        <v>1601.6</v>
      </c>
      <c r="E38" s="24">
        <v>896896</v>
      </c>
    </row>
    <row r="39" spans="1:5" ht="21" thickTop="1" x14ac:dyDescent="0.35">
      <c r="D39" s="17" t="s">
        <v>164</v>
      </c>
      <c r="E39" s="19">
        <f>SUM(E36:E38)</f>
        <v>1883481.6</v>
      </c>
    </row>
    <row r="40" spans="1:5" ht="14.4" thickBot="1" x14ac:dyDescent="0.3"/>
    <row r="41" spans="1:5" ht="21" thickTop="1" x14ac:dyDescent="0.25">
      <c r="A41" s="79" t="s">
        <v>178</v>
      </c>
      <c r="B41" s="80"/>
      <c r="C41" s="80"/>
      <c r="D41" s="81"/>
    </row>
    <row r="42" spans="1:5" ht="24.6" thickBot="1" x14ac:dyDescent="0.4">
      <c r="A42" s="97">
        <f>D18+E30+E39</f>
        <v>7551864.3200000003</v>
      </c>
      <c r="B42" s="98"/>
      <c r="C42" s="99"/>
      <c r="D42" s="100"/>
    </row>
    <row r="43" spans="1:5" ht="14.4" thickTop="1" x14ac:dyDescent="0.25"/>
    <row r="44" spans="1:5" x14ac:dyDescent="0.25">
      <c r="A44" s="3" t="s">
        <v>27</v>
      </c>
    </row>
    <row r="45" spans="1:5" x14ac:dyDescent="0.25">
      <c r="A45" s="3" t="s">
        <v>28</v>
      </c>
    </row>
    <row r="46" spans="1:5" x14ac:dyDescent="0.25">
      <c r="A46" s="3" t="s">
        <v>29</v>
      </c>
    </row>
  </sheetData>
  <mergeCells count="1">
    <mergeCell ref="A42:D42"/>
  </mergeCells>
  <phoneticPr fontId="2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ROI(Empresa)</vt:lpstr>
      <vt:lpstr>Impacto Econômico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Lima</dc:creator>
  <cp:lastModifiedBy>Nelson Lima</cp:lastModifiedBy>
  <dcterms:created xsi:type="dcterms:W3CDTF">2022-08-18T20:00:10Z</dcterms:created>
  <dcterms:modified xsi:type="dcterms:W3CDTF">2022-08-28T22:33:21Z</dcterms:modified>
</cp:coreProperties>
</file>